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40" tabRatio="873" activeTab="0"/>
  </bookViews>
  <sheets>
    <sheet name="Resumen Anual" sheetId="1" r:id="rId1"/>
    <sheet name="Cober y Medicion" sheetId="2" r:id="rId2"/>
    <sheet name="Cap y Distrib" sheetId="3" r:id="rId3"/>
    <sheet name="Relación ingresos-costos " sheetId="4" r:id="rId4"/>
  </sheets>
  <externalReferences>
    <externalReference r:id="rId7"/>
  </externalReferences>
  <definedNames>
    <definedName name="_xlnm.Print_Area" localSheetId="3">'Relación ingresos-costos '!$B$4:$I$50</definedName>
    <definedName name="_xlnm.Print_Area" localSheetId="0">'Resumen Anual'!$B$2:$O$94</definedName>
  </definedNames>
  <calcPr fullCalcOnLoad="1"/>
</workbook>
</file>

<file path=xl/sharedStrings.xml><?xml version="1.0" encoding="utf-8"?>
<sst xmlns="http://schemas.openxmlformats.org/spreadsheetml/2006/main" count="144" uniqueCount="109">
  <si>
    <t>Prestador</t>
  </si>
  <si>
    <t>Año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</si>
  <si>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</si>
  <si>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</si>
  <si>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</si>
  <si>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</si>
  <si>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</si>
  <si>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</si>
  <si>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E005. Area de servicio del prestador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</si>
  <si>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</si>
  <si>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</si>
  <si>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</si>
  <si>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</si>
  <si>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</si>
  <si>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</si>
  <si>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</si>
  <si>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</si>
  <si>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</si>
  <si>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</si>
  <si>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</si>
  <si>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</si>
  <si>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</si>
  <si>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</si>
  <si>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</si>
  <si>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</si>
  <si>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</si>
  <si>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</si>
  <si>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</si>
  <si>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</si>
  <si>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</si>
  <si>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</si>
  <si>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</si>
  <si>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</si>
  <si>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</si>
  <si>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</si>
  <si>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</si>
  <si>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</si>
  <si>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</si>
  <si>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</si>
  <si>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</si>
  <si>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</si>
  <si>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</si>
  <si>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</si>
  <si>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</si>
  <si>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</si>
  <si>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</si>
  <si>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</si>
  <si>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</si>
  <si>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</si>
  <si>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</si>
  <si>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>E039. Otros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</si>
  <si>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</si>
  <si>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</si>
  <si>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</si>
  <si>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</si>
  <si>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</si>
  <si>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</si>
  <si>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</si>
  <si>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</si>
  <si>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</si>
  <si>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</si>
  <si>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</si>
  <si>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</si>
  <si>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</si>
  <si>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</si>
  <si>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</si>
  <si>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</si>
  <si>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</si>
  <si>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</si>
  <si>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</si>
  <si>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</si>
  <si>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</si>
  <si>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</si>
  <si>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</si>
  <si>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</si>
  <si>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</si>
  <si>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</si>
  <si>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</si>
  <si>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</si>
  <si>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</si>
  <si>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</si>
  <si>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</si>
  <si>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</si>
  <si>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</si>
  <si>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</si>
  <si>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</si>
  <si>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</si>
  <si>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</si>
  <si>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</si>
  <si>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</si>
  <si>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</si>
  <si>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</si>
  <si>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</si>
  <si>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</si>
  <si>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</si>
  <si>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</si>
  <si>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</si>
  <si>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PROMOSAS</t>
  </si>
  <si>
    <t>Ingreso Total/Costo Total</t>
  </si>
  <si>
    <t>Ingreso por m3 producido</t>
  </si>
  <si>
    <t>Nùmero Conexiones AP</t>
  </si>
  <si>
    <t>Nùmero Conexiones AS</t>
  </si>
  <si>
    <t xml:space="preserve"> </t>
  </si>
  <si>
    <t>E004. Area total del casco urbano (Hectareas)</t>
  </si>
  <si>
    <t>Cobertura con Conexiones AP</t>
  </si>
  <si>
    <t>Micrmedición</t>
  </si>
  <si>
    <t>EPS</t>
  </si>
  <si>
    <t>Remitirse a matris de CALAGUA</t>
  </si>
  <si>
    <t>E048. Morosidad acumulada</t>
  </si>
</sst>
</file>

<file path=xl/styles.xml><?xml version="1.0" encoding="utf-8"?>
<styleSheet xmlns="http://schemas.openxmlformats.org/spreadsheetml/2006/main">
  <numFmts count="23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u val="single"/>
      <sz val="12"/>
      <color indexed="8"/>
      <name val="Calibri"/>
      <family val="2"/>
    </font>
    <font>
      <b/>
      <sz val="11"/>
      <name val="Verdan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1"/>
      <color indexed="8"/>
      <name val="Simplex_IV50"/>
      <family val="0"/>
    </font>
    <font>
      <b/>
      <sz val="11"/>
      <color indexed="8"/>
      <name val="Lucida Sans Typewrit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 style="double">
        <color indexed="17"/>
      </left>
      <right/>
      <top style="double">
        <color indexed="17"/>
      </top>
      <bottom/>
    </border>
    <border>
      <left/>
      <right/>
      <top style="double">
        <color indexed="17"/>
      </top>
      <bottom/>
    </border>
    <border>
      <left/>
      <right style="double">
        <color indexed="17"/>
      </right>
      <top style="double">
        <color indexed="17"/>
      </top>
      <bottom/>
    </border>
    <border>
      <left style="double">
        <color indexed="17"/>
      </left>
      <right/>
      <top/>
      <bottom style="double">
        <color indexed="17"/>
      </bottom>
    </border>
    <border>
      <left/>
      <right/>
      <top/>
      <bottom style="double">
        <color indexed="17"/>
      </bottom>
    </border>
    <border>
      <left/>
      <right style="double">
        <color indexed="17"/>
      </right>
      <top/>
      <bottom style="double">
        <color indexed="17"/>
      </bottom>
    </border>
    <border>
      <left/>
      <right/>
      <top style="hair"/>
      <bottom style="medium"/>
    </border>
    <border>
      <left/>
      <right style="double">
        <color indexed="17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24" borderId="0" xfId="0" applyFill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6" fillId="24" borderId="0" xfId="0" applyFont="1" applyFill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3" xfId="0" applyNumberFormat="1" applyBorder="1" applyAlignment="1">
      <alignment/>
    </xf>
    <xf numFmtId="0" fontId="1" fillId="5" borderId="17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14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4" fillId="5" borderId="13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14" fontId="0" fillId="0" borderId="25" xfId="0" applyNumberFormat="1" applyBorder="1" applyAlignment="1">
      <alignment horizontal="center"/>
    </xf>
    <xf numFmtId="0" fontId="4" fillId="5" borderId="16" xfId="0" applyFont="1" applyFill="1" applyBorder="1" applyAlignment="1">
      <alignment wrapText="1"/>
    </xf>
    <xf numFmtId="0" fontId="4" fillId="5" borderId="12" xfId="0" applyFont="1" applyFill="1" applyBorder="1" applyAlignment="1">
      <alignment wrapText="1"/>
    </xf>
    <xf numFmtId="0" fontId="4" fillId="20" borderId="29" xfId="0" applyFont="1" applyFill="1" applyBorder="1" applyAlignment="1">
      <alignment vertical="top" wrapText="1"/>
    </xf>
    <xf numFmtId="4" fontId="1" fillId="10" borderId="30" xfId="0" applyNumberFormat="1" applyFont="1" applyFill="1" applyBorder="1" applyAlignment="1">
      <alignment horizontal="center"/>
    </xf>
    <xf numFmtId="4" fontId="1" fillId="10" borderId="31" xfId="0" applyNumberFormat="1" applyFont="1" applyFill="1" applyBorder="1" applyAlignment="1">
      <alignment horizontal="center"/>
    </xf>
    <xf numFmtId="4" fontId="1" fillId="5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3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4" fillId="5" borderId="11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4" fillId="5" borderId="29" xfId="0" applyFont="1" applyFill="1" applyBorder="1" applyAlignment="1">
      <alignment horizontal="right" vertical="top" wrapText="1"/>
    </xf>
    <xf numFmtId="0" fontId="2" fillId="25" borderId="33" xfId="0" applyFont="1" applyFill="1" applyBorder="1" applyAlignment="1">
      <alignment vertical="top" wrapText="1"/>
    </xf>
    <xf numFmtId="0" fontId="2" fillId="25" borderId="35" xfId="0" applyFont="1" applyFill="1" applyBorder="1" applyAlignment="1">
      <alignment vertical="top" wrapText="1"/>
    </xf>
    <xf numFmtId="0" fontId="2" fillId="25" borderId="29" xfId="0" applyFont="1" applyFill="1" applyBorder="1" applyAlignment="1">
      <alignment vertical="top" wrapText="1"/>
    </xf>
    <xf numFmtId="0" fontId="1" fillId="5" borderId="39" xfId="0" applyFont="1" applyFill="1" applyBorder="1" applyAlignment="1">
      <alignment horizontal="center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5" fillId="9" borderId="49" xfId="0" applyFont="1" applyFill="1" applyBorder="1" applyAlignment="1">
      <alignment horizontal="center"/>
    </xf>
    <xf numFmtId="0" fontId="1" fillId="7" borderId="50" xfId="0" applyFont="1" applyFill="1" applyBorder="1" applyAlignment="1">
      <alignment horizontal="center"/>
    </xf>
    <xf numFmtId="0" fontId="8" fillId="7" borderId="51" xfId="0" applyFont="1" applyFill="1" applyBorder="1" applyAlignment="1">
      <alignment/>
    </xf>
    <xf numFmtId="0" fontId="9" fillId="7" borderId="51" xfId="0" applyFont="1" applyFill="1" applyBorder="1" applyAlignment="1">
      <alignment/>
    </xf>
    <xf numFmtId="0" fontId="0" fillId="7" borderId="52" xfId="0" applyFill="1" applyBorder="1" applyAlignment="1">
      <alignment/>
    </xf>
    <xf numFmtId="0" fontId="1" fillId="7" borderId="53" xfId="0" applyFont="1" applyFill="1" applyBorder="1" applyAlignment="1">
      <alignment horizontal="center"/>
    </xf>
    <xf numFmtId="0" fontId="7" fillId="7" borderId="54" xfId="0" applyFont="1" applyFill="1" applyBorder="1" applyAlignment="1">
      <alignment/>
    </xf>
    <xf numFmtId="0" fontId="0" fillId="7" borderId="55" xfId="0" applyFill="1" applyBorder="1" applyAlignment="1">
      <alignment/>
    </xf>
    <xf numFmtId="0" fontId="10" fillId="0" borderId="0" xfId="0" applyFont="1" applyAlignment="1">
      <alignment/>
    </xf>
    <xf numFmtId="0" fontId="11" fillId="22" borderId="0" xfId="0" applyFont="1" applyFill="1" applyAlignment="1">
      <alignment/>
    </xf>
    <xf numFmtId="0" fontId="0" fillId="22" borderId="0" xfId="0" applyFill="1" applyAlignment="1">
      <alignment/>
    </xf>
    <xf numFmtId="4" fontId="0" fillId="0" borderId="56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1" fillId="7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0" borderId="54" xfId="0" applyBorder="1" applyAlignment="1">
      <alignment/>
    </xf>
    <xf numFmtId="0" fontId="0" fillId="7" borderId="54" xfId="0" applyFill="1" applyBorder="1" applyAlignment="1">
      <alignment/>
    </xf>
    <xf numFmtId="0" fontId="1" fillId="7" borderId="54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1" fillId="7" borderId="0" xfId="0" applyFont="1" applyFill="1" applyBorder="1" applyAlignment="1">
      <alignment/>
    </xf>
    <xf numFmtId="178" fontId="0" fillId="0" borderId="24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4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1"/>
          <c:w val="0.691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Anual'!$C$14:$N$14</c:f>
              <c:numCache>
                <c:ptCount val="12"/>
                <c:pt idx="0">
                  <c:v>8250</c:v>
                </c:pt>
                <c:pt idx="1">
                  <c:v>8264</c:v>
                </c:pt>
                <c:pt idx="2">
                  <c:v>8292</c:v>
                </c:pt>
                <c:pt idx="3">
                  <c:v>8292</c:v>
                </c:pt>
                <c:pt idx="4">
                  <c:v>8292</c:v>
                </c:pt>
                <c:pt idx="5">
                  <c:v>8306</c:v>
                </c:pt>
                <c:pt idx="6">
                  <c:v>8325</c:v>
                </c:pt>
                <c:pt idx="7">
                  <c:v>8345</c:v>
                </c:pt>
                <c:pt idx="8">
                  <c:v>8357</c:v>
                </c:pt>
                <c:pt idx="9">
                  <c:v>8373</c:v>
                </c:pt>
                <c:pt idx="10">
                  <c:v>8357</c:v>
                </c:pt>
                <c:pt idx="11">
                  <c:v>8357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Anual'!$C$10:$N$10</c:f>
              <c:numCache>
                <c:ptCount val="12"/>
                <c:pt idx="0">
                  <c:v>9807</c:v>
                </c:pt>
                <c:pt idx="1">
                  <c:v>9835</c:v>
                </c:pt>
                <c:pt idx="2">
                  <c:v>9863</c:v>
                </c:pt>
                <c:pt idx="3">
                  <c:v>9891</c:v>
                </c:pt>
                <c:pt idx="4">
                  <c:v>9919</c:v>
                </c:pt>
                <c:pt idx="5">
                  <c:v>9947</c:v>
                </c:pt>
                <c:pt idx="6">
                  <c:v>9975</c:v>
                </c:pt>
                <c:pt idx="7">
                  <c:v>10003</c:v>
                </c:pt>
                <c:pt idx="8">
                  <c:v>10031</c:v>
                </c:pt>
                <c:pt idx="9">
                  <c:v>10059</c:v>
                </c:pt>
                <c:pt idx="10">
                  <c:v>10087</c:v>
                </c:pt>
                <c:pt idx="11">
                  <c:v>10121</c:v>
                </c:pt>
              </c:numCache>
            </c:numRef>
          </c:val>
          <c:smooth val="0"/>
        </c:ser>
        <c:marker val="1"/>
        <c:axId val="33963254"/>
        <c:axId val="37233831"/>
      </c:lineChart>
      <c:catAx>
        <c:axId val="3396325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33831"/>
        <c:crosses val="autoZero"/>
        <c:auto val="1"/>
        <c:lblOffset val="100"/>
        <c:tickLblSkip val="1"/>
        <c:noMultiLvlLbl val="0"/>
      </c:catAx>
      <c:valAx>
        <c:axId val="37233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63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36"/>
          <c:h val="0.8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097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1"/>
          <c:w val="0.6805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'Resumen Anual'!$B$14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Anual'!$C$14:$N$14</c:f>
              <c:numCache>
                <c:ptCount val="12"/>
                <c:pt idx="0">
                  <c:v>8250</c:v>
                </c:pt>
                <c:pt idx="1">
                  <c:v>8264</c:v>
                </c:pt>
                <c:pt idx="2">
                  <c:v>8292</c:v>
                </c:pt>
                <c:pt idx="3">
                  <c:v>8292</c:v>
                </c:pt>
                <c:pt idx="4">
                  <c:v>8292</c:v>
                </c:pt>
                <c:pt idx="5">
                  <c:v>8306</c:v>
                </c:pt>
                <c:pt idx="6">
                  <c:v>8325</c:v>
                </c:pt>
                <c:pt idx="7">
                  <c:v>8345</c:v>
                </c:pt>
                <c:pt idx="8">
                  <c:v>8357</c:v>
                </c:pt>
                <c:pt idx="9">
                  <c:v>8373</c:v>
                </c:pt>
                <c:pt idx="10">
                  <c:v>8357</c:v>
                </c:pt>
                <c:pt idx="11">
                  <c:v>8357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'Resumen Anual'!$B$19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Anual'!$C$19:$N$19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669024"/>
        <c:axId val="63150305"/>
      </c:lineChart>
      <c:catAx>
        <c:axId val="6666902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50305"/>
        <c:crosses val="autoZero"/>
        <c:auto val="1"/>
        <c:lblOffset val="100"/>
        <c:tickLblSkip val="1"/>
        <c:noMultiLvlLbl val="0"/>
      </c:catAx>
      <c:valAx>
        <c:axId val="63150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6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45"/>
          <c:w val="0.21475"/>
          <c:h val="0.3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AC09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5125"/>
          <c:y val="0.00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2"/>
          <c:y val="0.1295"/>
          <c:w val="0.91675"/>
          <c:h val="0.847"/>
        </c:manualLayout>
      </c:layout>
      <c:area3DChart>
        <c:grouping val="standard"/>
        <c:varyColors val="0"/>
        <c:ser>
          <c:idx val="0"/>
          <c:order val="0"/>
          <c:tx>
            <c:strRef>
              <c:f>'Resumen Anual'!$B$14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Anual'!$C$14:$N$14</c:f>
              <c:numCache>
                <c:ptCount val="12"/>
                <c:pt idx="0">
                  <c:v>8250</c:v>
                </c:pt>
                <c:pt idx="1">
                  <c:v>8264</c:v>
                </c:pt>
                <c:pt idx="2">
                  <c:v>8292</c:v>
                </c:pt>
                <c:pt idx="3">
                  <c:v>8292</c:v>
                </c:pt>
                <c:pt idx="4">
                  <c:v>8292</c:v>
                </c:pt>
                <c:pt idx="5">
                  <c:v>8306</c:v>
                </c:pt>
                <c:pt idx="6">
                  <c:v>8325</c:v>
                </c:pt>
                <c:pt idx="7">
                  <c:v>8345</c:v>
                </c:pt>
                <c:pt idx="8">
                  <c:v>8357</c:v>
                </c:pt>
                <c:pt idx="9">
                  <c:v>8373</c:v>
                </c:pt>
                <c:pt idx="10">
                  <c:v>8357</c:v>
                </c:pt>
                <c:pt idx="11">
                  <c:v>8357</c:v>
                </c:pt>
              </c:numCache>
            </c:numRef>
          </c:val>
        </c:ser>
        <c:ser>
          <c:idx val="1"/>
          <c:order val="1"/>
          <c:tx>
            <c:strRef>
              <c:f>'Resumen Anual'!$B$10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Anual'!$C$10:$N$10</c:f>
              <c:numCache>
                <c:ptCount val="12"/>
                <c:pt idx="0">
                  <c:v>9807</c:v>
                </c:pt>
                <c:pt idx="1">
                  <c:v>9835</c:v>
                </c:pt>
                <c:pt idx="2">
                  <c:v>9863</c:v>
                </c:pt>
                <c:pt idx="3">
                  <c:v>9891</c:v>
                </c:pt>
                <c:pt idx="4">
                  <c:v>9919</c:v>
                </c:pt>
                <c:pt idx="5">
                  <c:v>9947</c:v>
                </c:pt>
                <c:pt idx="6">
                  <c:v>9975</c:v>
                </c:pt>
                <c:pt idx="7">
                  <c:v>10003</c:v>
                </c:pt>
                <c:pt idx="8">
                  <c:v>10031</c:v>
                </c:pt>
                <c:pt idx="9">
                  <c:v>10059</c:v>
                </c:pt>
                <c:pt idx="10">
                  <c:v>10087</c:v>
                </c:pt>
                <c:pt idx="11">
                  <c:v>10121</c:v>
                </c:pt>
              </c:numCache>
            </c:numRef>
          </c:val>
        </c:ser>
        <c:axId val="31481834"/>
        <c:axId val="14901051"/>
        <c:axId val="67000596"/>
      </c:area3DChart>
      <c:catAx>
        <c:axId val="31481834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81834"/>
        <c:crossesAt val="1"/>
        <c:crossBetween val="midCat"/>
        <c:dispUnits/>
      </c:valAx>
      <c:serAx>
        <c:axId val="6700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105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2745"/>
          <c:w val="0.23575"/>
          <c:h val="0.2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-0.009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275"/>
          <c:w val="0.667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Anual'!$C$19:$N$19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Anual'!$B$20</c:f>
              <c:strCache>
                <c:ptCount val="1"/>
                <c:pt idx="0">
                  <c:v>E012. Número de micromedidores en buen estado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Anual'!$C$20:$N$20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134453"/>
        <c:axId val="58339166"/>
      </c:lineChart>
      <c:catAx>
        <c:axId val="6613445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34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75"/>
          <c:y val="0.2"/>
          <c:w val="0.24725"/>
          <c:h val="0.5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0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1"/>
          <c:w val="0.701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Anual'!$B$22</c:f>
              <c:strCache>
                <c:ptCount val="1"/>
                <c:pt idx="0">
                  <c:v>E013. Volumen de agua captada o extraida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Anual'!$C$22:$N$22</c:f>
              <c:numCache>
                <c:ptCount val="12"/>
                <c:pt idx="0">
                  <c:v>470032.4</c:v>
                </c:pt>
                <c:pt idx="1">
                  <c:v>452511</c:v>
                </c:pt>
                <c:pt idx="2">
                  <c:v>387099</c:v>
                </c:pt>
                <c:pt idx="3">
                  <c:v>387099</c:v>
                </c:pt>
                <c:pt idx="4">
                  <c:v>387099</c:v>
                </c:pt>
                <c:pt idx="5">
                  <c:v>545255.8</c:v>
                </c:pt>
                <c:pt idx="6">
                  <c:v>540180.88</c:v>
                </c:pt>
                <c:pt idx="7">
                  <c:v>547224.49</c:v>
                </c:pt>
                <c:pt idx="8">
                  <c:v>554611.32</c:v>
                </c:pt>
                <c:pt idx="9">
                  <c:v>350148.4</c:v>
                </c:pt>
                <c:pt idx="10">
                  <c:v>554611.32</c:v>
                </c:pt>
                <c:pt idx="11">
                  <c:v>554611.32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Anual'!$B$25</c:f>
              <c:strCache>
                <c:ptCount val="1"/>
                <c:pt idx="0">
                  <c:v>E016. Volumen de agua en m3 distribuido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Anual'!$C$25:$N$25</c:f>
              <c:numCache>
                <c:ptCount val="12"/>
                <c:pt idx="0">
                  <c:v>405242.4</c:v>
                </c:pt>
                <c:pt idx="1">
                  <c:v>393991</c:v>
                </c:pt>
                <c:pt idx="2">
                  <c:v>322309</c:v>
                </c:pt>
                <c:pt idx="3">
                  <c:v>324399</c:v>
                </c:pt>
                <c:pt idx="4">
                  <c:v>322309</c:v>
                </c:pt>
                <c:pt idx="5">
                  <c:v>480465.80000000005</c:v>
                </c:pt>
                <c:pt idx="6">
                  <c:v>477480.88</c:v>
                </c:pt>
                <c:pt idx="7">
                  <c:v>482434.49</c:v>
                </c:pt>
                <c:pt idx="8">
                  <c:v>491911.31999999995</c:v>
                </c:pt>
                <c:pt idx="9">
                  <c:v>285358.4</c:v>
                </c:pt>
                <c:pt idx="10">
                  <c:v>491911.31999999995</c:v>
                </c:pt>
                <c:pt idx="11">
                  <c:v>489821.31999999995</c:v>
                </c:pt>
              </c:numCache>
            </c:numRef>
          </c:val>
          <c:smooth val="0"/>
        </c:ser>
        <c:marker val="1"/>
        <c:axId val="55290447"/>
        <c:axId val="27851976"/>
      </c:lineChart>
      <c:catAx>
        <c:axId val="5529044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51976"/>
        <c:crosses val="autoZero"/>
        <c:auto val="1"/>
        <c:lblOffset val="100"/>
        <c:tickLblSkip val="1"/>
        <c:noMultiLvlLbl val="0"/>
      </c:catAx>
      <c:valAx>
        <c:axId val="2785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90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95"/>
          <c:h val="0.6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0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075"/>
          <c:w val="0.701"/>
          <c:h val="0.852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Anual'!$B$23</c:f>
              <c:strCache>
                <c:ptCount val="1"/>
                <c:pt idx="0">
                  <c:v>E014. Volumen de agua superficial captada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Anual'!$C$23:$N$23</c:f>
              <c:numCache>
                <c:ptCount val="12"/>
                <c:pt idx="0">
                  <c:v>362102.4</c:v>
                </c:pt>
                <c:pt idx="1">
                  <c:v>181051</c:v>
                </c:pt>
                <c:pt idx="2">
                  <c:v>181051</c:v>
                </c:pt>
                <c:pt idx="3">
                  <c:v>181051</c:v>
                </c:pt>
                <c:pt idx="4">
                  <c:v>181051</c:v>
                </c:pt>
                <c:pt idx="5">
                  <c:v>362102.4</c:v>
                </c:pt>
                <c:pt idx="6">
                  <c:v>436482.45</c:v>
                </c:pt>
                <c:pt idx="7">
                  <c:v>442546.02</c:v>
                </c:pt>
                <c:pt idx="8">
                  <c:v>446681.62</c:v>
                </c:pt>
                <c:pt idx="9">
                  <c:v>311894.8</c:v>
                </c:pt>
                <c:pt idx="10">
                  <c:v>446681.62</c:v>
                </c:pt>
                <c:pt idx="11">
                  <c:v>446681.62</c:v>
                </c:pt>
              </c:numCache>
            </c:numRef>
          </c:val>
        </c:ser>
        <c:ser>
          <c:idx val="1"/>
          <c:order val="1"/>
          <c:tx>
            <c:strRef>
              <c:f>'Resumen Anual'!$B$24</c:f>
              <c:strCache>
                <c:ptCount val="1"/>
                <c:pt idx="0">
                  <c:v>E015. Volumen de agua subterránea extraida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Anual'!$C$24:$N$24</c:f>
              <c:numCache>
                <c:ptCount val="12"/>
                <c:pt idx="0">
                  <c:v>107930</c:v>
                </c:pt>
                <c:pt idx="1">
                  <c:v>271460</c:v>
                </c:pt>
                <c:pt idx="2">
                  <c:v>206048</c:v>
                </c:pt>
                <c:pt idx="3">
                  <c:v>206048</c:v>
                </c:pt>
                <c:pt idx="4">
                  <c:v>206048</c:v>
                </c:pt>
                <c:pt idx="5">
                  <c:v>183153.4</c:v>
                </c:pt>
                <c:pt idx="6">
                  <c:v>103698.43</c:v>
                </c:pt>
                <c:pt idx="7">
                  <c:v>104678.47</c:v>
                </c:pt>
                <c:pt idx="8">
                  <c:v>107929.7</c:v>
                </c:pt>
                <c:pt idx="9">
                  <c:v>38253.6</c:v>
                </c:pt>
                <c:pt idx="10">
                  <c:v>107929.7</c:v>
                </c:pt>
                <c:pt idx="11">
                  <c:v>107929.7</c:v>
                </c:pt>
              </c:numCache>
            </c:numRef>
          </c:val>
        </c:ser>
        <c:axId val="49341193"/>
        <c:axId val="41417554"/>
      </c:areaChart>
      <c:catAx>
        <c:axId val="49341193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17554"/>
        <c:crosses val="autoZero"/>
        <c:auto val="1"/>
        <c:lblOffset val="100"/>
        <c:tickLblSkip val="1"/>
        <c:noMultiLvlLbl val="0"/>
      </c:catAx>
      <c:valAx>
        <c:axId val="41417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4119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27175"/>
          <c:w val="0.2365"/>
          <c:h val="0.55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Relación Ingresos/costos AP</a:t>
            </a:r>
          </a:p>
        </c:rich>
      </c:tx>
      <c:layout>
        <c:manualLayout>
          <c:xMode val="factor"/>
          <c:yMode val="factor"/>
          <c:x val="-0.08275"/>
          <c:y val="-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165"/>
          <c:w val="0.6315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Anual'!$B$91</c:f>
              <c:strCache>
                <c:ptCount val="1"/>
                <c:pt idx="0">
                  <c:v>Ingreso Total/Costo 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Anual'!$C$90:$N$90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Anual'!$C$91:$N$91</c:f>
              <c:numCache>
                <c:ptCount val="12"/>
                <c:pt idx="0">
                  <c:v>1.5824039888522858</c:v>
                </c:pt>
                <c:pt idx="1">
                  <c:v>1.096407032708524</c:v>
                </c:pt>
                <c:pt idx="2">
                  <c:v>1.49291820998047</c:v>
                </c:pt>
                <c:pt idx="3">
                  <c:v>1.4929224190181156</c:v>
                </c:pt>
                <c:pt idx="4">
                  <c:v>1.4928648000252533</c:v>
                </c:pt>
                <c:pt idx="5">
                  <c:v>0.7733974314088693</c:v>
                </c:pt>
                <c:pt idx="6">
                  <c:v>0.829239303307119</c:v>
                </c:pt>
                <c:pt idx="7">
                  <c:v>2.3812179763996744</c:v>
                </c:pt>
                <c:pt idx="8">
                  <c:v>1.1003997487801729</c:v>
                </c:pt>
                <c:pt idx="9">
                  <c:v>1.0978435247030511</c:v>
                </c:pt>
                <c:pt idx="10">
                  <c:v>1.1287183245640227</c:v>
                </c:pt>
                <c:pt idx="11">
                  <c:v>0.9460834414974114</c:v>
                </c:pt>
              </c:numCache>
            </c:numRef>
          </c:val>
          <c:smooth val="0"/>
        </c:ser>
        <c:marker val="1"/>
        <c:axId val="37213667"/>
        <c:axId val="66487548"/>
      </c:lineChart>
      <c:catAx>
        <c:axId val="372136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87548"/>
        <c:crosses val="autoZero"/>
        <c:auto val="1"/>
        <c:lblOffset val="100"/>
        <c:tickLblSkip val="1"/>
        <c:noMultiLvlLbl val="0"/>
      </c:catAx>
      <c:valAx>
        <c:axId val="66487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Relación ingreso/costo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213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75"/>
          <c:y val="0.52175"/>
          <c:w val="0.276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8EB4E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715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2 Gráfico"/>
        <xdr:cNvGraphicFramePr/>
      </xdr:nvGraphicFramePr>
      <xdr:xfrm>
        <a:off x="57150" y="4924425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16</xdr:col>
      <xdr:colOff>285750</xdr:colOff>
      <xdr:row>23</xdr:row>
      <xdr:rowOff>171450</xdr:rowOff>
    </xdr:to>
    <xdr:graphicFrame>
      <xdr:nvGraphicFramePr>
        <xdr:cNvPr id="3" name="4 Gráfico"/>
        <xdr:cNvGraphicFramePr/>
      </xdr:nvGraphicFramePr>
      <xdr:xfrm>
        <a:off x="6677025" y="762000"/>
        <a:ext cx="509587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16</xdr:col>
      <xdr:colOff>381000</xdr:colOff>
      <xdr:row>45</xdr:row>
      <xdr:rowOff>85725</xdr:rowOff>
    </xdr:to>
    <xdr:graphicFrame>
      <xdr:nvGraphicFramePr>
        <xdr:cNvPr id="4" name="5 Gráfico"/>
        <xdr:cNvGraphicFramePr/>
      </xdr:nvGraphicFramePr>
      <xdr:xfrm>
        <a:off x="6696075" y="4924425"/>
        <a:ext cx="5172075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715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3 Gráfico"/>
        <xdr:cNvGraphicFramePr/>
      </xdr:nvGraphicFramePr>
      <xdr:xfrm>
        <a:off x="85725" y="4581525"/>
        <a:ext cx="65722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6</xdr:row>
      <xdr:rowOff>104775</xdr:rowOff>
    </xdr:from>
    <xdr:to>
      <xdr:col>8</xdr:col>
      <xdr:colOff>571500</xdr:colOff>
      <xdr:row>24</xdr:row>
      <xdr:rowOff>28575</xdr:rowOff>
    </xdr:to>
    <xdr:graphicFrame>
      <xdr:nvGraphicFramePr>
        <xdr:cNvPr id="1" name="1 Gráfico"/>
        <xdr:cNvGraphicFramePr/>
      </xdr:nvGraphicFramePr>
      <xdr:xfrm>
        <a:off x="485775" y="1333500"/>
        <a:ext cx="61817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%20Aguas%20de%20Siguatepeque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do2011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1">
        <row r="2">
          <cell r="B2" t="str">
            <v>Aguas de Siguatepeque</v>
          </cell>
        </row>
        <row r="3">
          <cell r="B3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917"/>
  <sheetViews>
    <sheetView tabSelected="1" zoomScalePageLayoutView="0" workbookViewId="0" topLeftCell="A1">
      <selection activeCell="F2" sqref="F2"/>
    </sheetView>
  </sheetViews>
  <sheetFormatPr defaultColWidth="11.421875" defaultRowHeight="15"/>
  <cols>
    <col min="1" max="1" width="1.28515625" style="0" customWidth="1"/>
    <col min="2" max="2" width="66.57421875" style="6" customWidth="1"/>
    <col min="3" max="10" width="11.7109375" style="0" bestFit="1" customWidth="1"/>
    <col min="12" max="12" width="13.140625" style="0" customWidth="1"/>
    <col min="13" max="13" width="13.00390625" style="0" customWidth="1"/>
    <col min="14" max="14" width="11.7109375" style="0" bestFit="1" customWidth="1"/>
    <col min="15" max="15" width="12.7109375" style="0" bestFit="1" customWidth="1"/>
  </cols>
  <sheetData>
    <row r="1" ht="5.25" customHeight="1">
      <c r="B1" t="s">
        <v>102</v>
      </c>
    </row>
    <row r="2" spans="2:4" ht="15.75">
      <c r="B2" s="61" t="s">
        <v>0</v>
      </c>
      <c r="C2" s="4" t="str">
        <f>'[1]Enero'!$B$2</f>
        <v>Aguas de Siguatepeque</v>
      </c>
      <c r="D2" s="1"/>
    </row>
    <row r="3" spans="2:3" ht="16.5" thickBot="1">
      <c r="B3" s="62" t="s">
        <v>1</v>
      </c>
      <c r="C3" s="7">
        <f>'[1]Enero'!$B$3</f>
        <v>2011</v>
      </c>
    </row>
    <row r="4" spans="2:15" ht="15.75" thickBot="1">
      <c r="B4" s="63"/>
      <c r="C4" s="26" t="s">
        <v>84</v>
      </c>
      <c r="D4" s="19" t="s">
        <v>85</v>
      </c>
      <c r="E4" s="19" t="s">
        <v>86</v>
      </c>
      <c r="F4" s="19" t="s">
        <v>87</v>
      </c>
      <c r="G4" s="19" t="s">
        <v>88</v>
      </c>
      <c r="H4" s="19" t="s">
        <v>89</v>
      </c>
      <c r="I4" s="19" t="s">
        <v>90</v>
      </c>
      <c r="J4" s="19" t="s">
        <v>91</v>
      </c>
      <c r="K4" s="19" t="s">
        <v>92</v>
      </c>
      <c r="L4" s="19" t="s">
        <v>93</v>
      </c>
      <c r="M4" s="19" t="s">
        <v>94</v>
      </c>
      <c r="N4" s="67" t="s">
        <v>95</v>
      </c>
      <c r="O4" s="95" t="s">
        <v>96</v>
      </c>
    </row>
    <row r="5" spans="2:15" ht="15">
      <c r="B5" s="64" t="s">
        <v>2</v>
      </c>
      <c r="C5" s="27"/>
      <c r="D5" s="18"/>
      <c r="E5" s="18"/>
      <c r="F5" s="18"/>
      <c r="G5" s="18"/>
      <c r="H5" s="18"/>
      <c r="I5" s="18"/>
      <c r="J5" s="18"/>
      <c r="K5" s="18"/>
      <c r="L5" s="18"/>
      <c r="M5" s="18"/>
      <c r="N5" s="68"/>
      <c r="O5" s="79"/>
    </row>
    <row r="6" spans="2:15" ht="15.75" thickBot="1">
      <c r="B6" s="65" t="s">
        <v>3</v>
      </c>
      <c r="C6" s="46"/>
      <c r="D6" s="14"/>
      <c r="E6" s="14"/>
      <c r="F6" s="14"/>
      <c r="G6" s="14"/>
      <c r="H6" s="14"/>
      <c r="I6" s="14"/>
      <c r="J6" s="14"/>
      <c r="K6" s="14"/>
      <c r="L6" s="14"/>
      <c r="M6" s="14"/>
      <c r="N6" s="69"/>
      <c r="O6" s="80"/>
    </row>
    <row r="7" spans="2:15" ht="15.75" thickBot="1">
      <c r="B7" s="47" t="s">
        <v>4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70"/>
      <c r="O7" s="81"/>
    </row>
    <row r="8" spans="2:15" ht="15">
      <c r="B8" s="66" t="s">
        <v>5</v>
      </c>
      <c r="C8" s="28">
        <v>50703</v>
      </c>
      <c r="D8" s="28">
        <f>C8+148</f>
        <v>50851</v>
      </c>
      <c r="E8" s="28">
        <f aca="true" t="shared" si="0" ref="E8:M8">D8+148</f>
        <v>50999</v>
      </c>
      <c r="F8" s="28">
        <f t="shared" si="0"/>
        <v>51147</v>
      </c>
      <c r="G8" s="28">
        <f t="shared" si="0"/>
        <v>51295</v>
      </c>
      <c r="H8" s="28">
        <f t="shared" si="0"/>
        <v>51443</v>
      </c>
      <c r="I8" s="28">
        <f t="shared" si="0"/>
        <v>51591</v>
      </c>
      <c r="J8" s="28">
        <f t="shared" si="0"/>
        <v>51739</v>
      </c>
      <c r="K8" s="28">
        <f t="shared" si="0"/>
        <v>51887</v>
      </c>
      <c r="L8" s="28">
        <f t="shared" si="0"/>
        <v>52035</v>
      </c>
      <c r="M8" s="28">
        <f t="shared" si="0"/>
        <v>52183</v>
      </c>
      <c r="N8" s="28">
        <v>52325</v>
      </c>
      <c r="O8" s="23">
        <f>N8</f>
        <v>52325</v>
      </c>
    </row>
    <row r="9" spans="2:15" ht="15">
      <c r="B9" s="64" t="s">
        <v>6</v>
      </c>
      <c r="C9" s="116">
        <f>C8/C10</f>
        <v>5.170082594065463</v>
      </c>
      <c r="D9" s="116">
        <f aca="true" t="shared" si="1" ref="D9:N9">D8/D10</f>
        <v>5.170411794611083</v>
      </c>
      <c r="E9" s="116">
        <f t="shared" si="1"/>
        <v>5.170739126026564</v>
      </c>
      <c r="F9" s="116">
        <f t="shared" si="1"/>
        <v>5.171064604185624</v>
      </c>
      <c r="G9" s="116">
        <f t="shared" si="1"/>
        <v>5.17138824478274</v>
      </c>
      <c r="H9" s="116">
        <f t="shared" si="1"/>
        <v>5.171710063335679</v>
      </c>
      <c r="I9" s="116">
        <f t="shared" si="1"/>
        <v>5.17203007518797</v>
      </c>
      <c r="J9" s="116">
        <f t="shared" si="1"/>
        <v>5.1723482955113464</v>
      </c>
      <c r="K9" s="116">
        <f t="shared" si="1"/>
        <v>5.172664739308145</v>
      </c>
      <c r="L9" s="116">
        <f t="shared" si="1"/>
        <v>5.172979421413659</v>
      </c>
      <c r="M9" s="116">
        <f t="shared" si="1"/>
        <v>5.173292356498464</v>
      </c>
      <c r="N9" s="116">
        <f t="shared" si="1"/>
        <v>5.169943681454401</v>
      </c>
      <c r="O9" s="117">
        <f>N9</f>
        <v>5.169943681454401</v>
      </c>
    </row>
    <row r="10" spans="2:15" ht="15">
      <c r="B10" s="64" t="s">
        <v>7</v>
      </c>
      <c r="C10" s="30">
        <v>9807</v>
      </c>
      <c r="D10" s="10">
        <f>C10+28</f>
        <v>9835</v>
      </c>
      <c r="E10" s="10">
        <f aca="true" t="shared" si="2" ref="E10:M10">D10+28</f>
        <v>9863</v>
      </c>
      <c r="F10" s="10">
        <f t="shared" si="2"/>
        <v>9891</v>
      </c>
      <c r="G10" s="10">
        <f t="shared" si="2"/>
        <v>9919</v>
      </c>
      <c r="H10" s="10">
        <f t="shared" si="2"/>
        <v>9947</v>
      </c>
      <c r="I10" s="10">
        <f t="shared" si="2"/>
        <v>9975</v>
      </c>
      <c r="J10" s="10">
        <f t="shared" si="2"/>
        <v>10003</v>
      </c>
      <c r="K10" s="10">
        <f t="shared" si="2"/>
        <v>10031</v>
      </c>
      <c r="L10" s="10">
        <f t="shared" si="2"/>
        <v>10059</v>
      </c>
      <c r="M10" s="10">
        <f t="shared" si="2"/>
        <v>10087</v>
      </c>
      <c r="N10" s="10">
        <f>M10+34</f>
        <v>10121</v>
      </c>
      <c r="O10" s="24">
        <f>N10</f>
        <v>10121</v>
      </c>
    </row>
    <row r="11" spans="2:15" ht="15">
      <c r="B11" s="64" t="s">
        <v>103</v>
      </c>
      <c r="C11" s="31">
        <v>4100</v>
      </c>
      <c r="D11" s="9">
        <v>4100</v>
      </c>
      <c r="E11" s="9">
        <v>4100</v>
      </c>
      <c r="F11" s="9">
        <v>4100</v>
      </c>
      <c r="G11" s="9">
        <v>4100</v>
      </c>
      <c r="H11" s="9">
        <v>4100</v>
      </c>
      <c r="I11" s="9">
        <v>4100</v>
      </c>
      <c r="J11" s="9">
        <v>4100</v>
      </c>
      <c r="K11" s="9">
        <v>4100</v>
      </c>
      <c r="L11" s="9">
        <v>4100</v>
      </c>
      <c r="M11" s="9">
        <v>4100</v>
      </c>
      <c r="N11" s="9">
        <v>4100</v>
      </c>
      <c r="O11" s="83">
        <f>N11</f>
        <v>4100</v>
      </c>
    </row>
    <row r="12" spans="2:15" ht="15.75" thickBot="1">
      <c r="B12" s="65" t="s">
        <v>8</v>
      </c>
      <c r="C12" s="32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84">
        <f>N12</f>
        <v>0</v>
      </c>
    </row>
    <row r="13" spans="2:15" ht="15.75" thickBot="1">
      <c r="B13" s="47" t="s">
        <v>9</v>
      </c>
      <c r="C13" s="33" t="s">
        <v>102</v>
      </c>
      <c r="D13" s="17" t="s">
        <v>102</v>
      </c>
      <c r="E13" s="17" t="s">
        <v>102</v>
      </c>
      <c r="F13" s="17" t="s">
        <v>102</v>
      </c>
      <c r="G13" s="17" t="s">
        <v>102</v>
      </c>
      <c r="H13" s="17" t="s">
        <v>102</v>
      </c>
      <c r="I13" s="17" t="s">
        <v>102</v>
      </c>
      <c r="J13" s="17" t="s">
        <v>102</v>
      </c>
      <c r="K13" s="17" t="s">
        <v>102</v>
      </c>
      <c r="L13" s="17" t="s">
        <v>102</v>
      </c>
      <c r="M13" s="17" t="s">
        <v>102</v>
      </c>
      <c r="N13" s="73" t="s">
        <v>102</v>
      </c>
      <c r="O13" s="85" t="s">
        <v>102</v>
      </c>
    </row>
    <row r="14" spans="2:16" ht="15">
      <c r="B14" s="66" t="s">
        <v>10</v>
      </c>
      <c r="C14" s="28">
        <v>8250</v>
      </c>
      <c r="D14" s="15">
        <v>8264</v>
      </c>
      <c r="E14" s="15">
        <v>8292</v>
      </c>
      <c r="F14" s="15">
        <v>8292</v>
      </c>
      <c r="G14" s="15">
        <v>8292</v>
      </c>
      <c r="H14" s="15">
        <v>8306</v>
      </c>
      <c r="I14" s="15">
        <v>8325</v>
      </c>
      <c r="J14" s="15">
        <v>8345</v>
      </c>
      <c r="K14" s="15">
        <v>8357</v>
      </c>
      <c r="L14" s="15">
        <v>8373</v>
      </c>
      <c r="M14" s="15">
        <v>8357</v>
      </c>
      <c r="N14" s="15">
        <v>8357</v>
      </c>
      <c r="O14" s="23">
        <f>N14</f>
        <v>8357</v>
      </c>
      <c r="P14" s="108"/>
    </row>
    <row r="15" spans="2:17" ht="28.5">
      <c r="B15" s="64" t="s">
        <v>11</v>
      </c>
      <c r="C15" s="3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26</v>
      </c>
      <c r="I15" s="10">
        <v>0</v>
      </c>
      <c r="J15" s="10">
        <v>0</v>
      </c>
      <c r="K15" s="10">
        <v>25</v>
      </c>
      <c r="L15" s="10">
        <v>0</v>
      </c>
      <c r="M15" s="10">
        <v>25</v>
      </c>
      <c r="N15" s="72">
        <v>25</v>
      </c>
      <c r="O15" s="24">
        <f>SUM(C15:N15)</f>
        <v>101</v>
      </c>
      <c r="Q15" s="108"/>
    </row>
    <row r="16" spans="2:15" ht="15">
      <c r="B16" s="64" t="s">
        <v>12</v>
      </c>
      <c r="C16" s="30">
        <v>5773</v>
      </c>
      <c r="D16" s="10">
        <v>5776</v>
      </c>
      <c r="E16" s="10">
        <v>5779</v>
      </c>
      <c r="F16" s="10">
        <v>5779</v>
      </c>
      <c r="G16" s="10">
        <v>5779</v>
      </c>
      <c r="H16" s="10">
        <v>6216</v>
      </c>
      <c r="I16" s="10">
        <v>6222</v>
      </c>
      <c r="J16" s="10">
        <v>6225</v>
      </c>
      <c r="K16" s="10">
        <v>6231</v>
      </c>
      <c r="L16" s="10">
        <v>6234</v>
      </c>
      <c r="M16" s="10">
        <v>6231</v>
      </c>
      <c r="N16" s="72">
        <v>6231</v>
      </c>
      <c r="O16" s="24">
        <f>N16</f>
        <v>6231</v>
      </c>
    </row>
    <row r="17" spans="2:15" ht="28.5">
      <c r="B17" s="64" t="s">
        <v>13</v>
      </c>
      <c r="C17" s="3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72">
        <v>0</v>
      </c>
      <c r="O17" s="24">
        <f>N17</f>
        <v>0</v>
      </c>
    </row>
    <row r="18" spans="2:15" ht="28.5">
      <c r="B18" s="64" t="s">
        <v>14</v>
      </c>
      <c r="C18" s="3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72">
        <v>0</v>
      </c>
      <c r="O18" s="24">
        <f>SUM(C18:N18)</f>
        <v>0</v>
      </c>
    </row>
    <row r="19" spans="2:15" ht="15">
      <c r="B19" s="64" t="s">
        <v>15</v>
      </c>
      <c r="C19" s="30">
        <v>0</v>
      </c>
      <c r="D19" s="30">
        <v>0</v>
      </c>
      <c r="E19" s="3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24">
        <f>N19</f>
        <v>0</v>
      </c>
    </row>
    <row r="20" spans="2:15" ht="15.75" thickBot="1">
      <c r="B20" s="65" t="s">
        <v>16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25">
        <f>N20</f>
        <v>0</v>
      </c>
    </row>
    <row r="21" spans="2:15" ht="15.75" thickBot="1">
      <c r="B21" s="47" t="s">
        <v>17</v>
      </c>
      <c r="C21" s="33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73">
        <v>0</v>
      </c>
      <c r="O21" s="85"/>
    </row>
    <row r="22" spans="2:15" ht="15">
      <c r="B22" s="66" t="s">
        <v>18</v>
      </c>
      <c r="C22" s="28">
        <v>470032.4</v>
      </c>
      <c r="D22" s="28">
        <v>452511</v>
      </c>
      <c r="E22" s="28">
        <v>387099</v>
      </c>
      <c r="F22" s="28">
        <v>387099</v>
      </c>
      <c r="G22" s="28">
        <v>387099</v>
      </c>
      <c r="H22" s="28">
        <v>545255.8</v>
      </c>
      <c r="I22" s="28">
        <v>540180.88</v>
      </c>
      <c r="J22" s="28">
        <v>547224.49</v>
      </c>
      <c r="K22" s="28">
        <v>554611.32</v>
      </c>
      <c r="L22" s="28">
        <v>350148.4</v>
      </c>
      <c r="M22" s="28">
        <v>554611.32</v>
      </c>
      <c r="N22" s="28">
        <v>554611.32</v>
      </c>
      <c r="O22" s="23">
        <f>SUM(C22:N22)</f>
        <v>5730483.930000002</v>
      </c>
    </row>
    <row r="23" spans="2:15" ht="15">
      <c r="B23" s="64" t="s">
        <v>19</v>
      </c>
      <c r="C23" s="30">
        <v>362102.4</v>
      </c>
      <c r="D23" s="30">
        <v>181051</v>
      </c>
      <c r="E23" s="30">
        <v>181051</v>
      </c>
      <c r="F23" s="30">
        <v>181051</v>
      </c>
      <c r="G23" s="30">
        <v>181051</v>
      </c>
      <c r="H23" s="30">
        <v>362102.4</v>
      </c>
      <c r="I23" s="30">
        <v>436482.45</v>
      </c>
      <c r="J23" s="30">
        <v>442546.02</v>
      </c>
      <c r="K23" s="30">
        <v>446681.62</v>
      </c>
      <c r="L23" s="30">
        <v>311894.8</v>
      </c>
      <c r="M23" s="30">
        <v>446681.62</v>
      </c>
      <c r="N23" s="30">
        <v>446681.62</v>
      </c>
      <c r="O23" s="24">
        <f>SUM(C23:N23)</f>
        <v>3979376.9299999997</v>
      </c>
    </row>
    <row r="24" spans="2:15" ht="15">
      <c r="B24" s="64" t="s">
        <v>20</v>
      </c>
      <c r="C24" s="30">
        <v>107930</v>
      </c>
      <c r="D24" s="30">
        <v>271460</v>
      </c>
      <c r="E24" s="30">
        <v>206048</v>
      </c>
      <c r="F24" s="30">
        <v>206048</v>
      </c>
      <c r="G24" s="30">
        <v>206048</v>
      </c>
      <c r="H24" s="30">
        <v>183153.4</v>
      </c>
      <c r="I24" s="30">
        <v>103698.43</v>
      </c>
      <c r="J24" s="30">
        <v>104678.47</v>
      </c>
      <c r="K24" s="30">
        <v>107929.7</v>
      </c>
      <c r="L24" s="30">
        <v>38253.6</v>
      </c>
      <c r="M24" s="30">
        <v>107929.7</v>
      </c>
      <c r="N24" s="30">
        <v>107929.7</v>
      </c>
      <c r="O24" s="24">
        <f>SUM(C24:N24)</f>
        <v>1751106.9999999998</v>
      </c>
    </row>
    <row r="25" spans="2:15" ht="15.75" thickBot="1">
      <c r="B25" s="65" t="s">
        <v>21</v>
      </c>
      <c r="C25" s="34">
        <f>C22-2090*31</f>
        <v>405242.4</v>
      </c>
      <c r="D25" s="34">
        <f>D22-2090*28</f>
        <v>393991</v>
      </c>
      <c r="E25" s="34">
        <f aca="true" t="shared" si="3" ref="E25:N25">E22-2090*31</f>
        <v>322309</v>
      </c>
      <c r="F25" s="34">
        <f>F22-2090*30</f>
        <v>324399</v>
      </c>
      <c r="G25" s="34">
        <f t="shared" si="3"/>
        <v>322309</v>
      </c>
      <c r="H25" s="34">
        <f t="shared" si="3"/>
        <v>480465.80000000005</v>
      </c>
      <c r="I25" s="34">
        <f>I22-2090*30</f>
        <v>477480.88</v>
      </c>
      <c r="J25" s="34">
        <f t="shared" si="3"/>
        <v>482434.49</v>
      </c>
      <c r="K25" s="34">
        <f>K22-2090*30</f>
        <v>491911.31999999995</v>
      </c>
      <c r="L25" s="34">
        <f>L22-2090*31</f>
        <v>285358.4</v>
      </c>
      <c r="M25" s="34">
        <f>M22-2090*30</f>
        <v>491911.31999999995</v>
      </c>
      <c r="N25" s="34">
        <f t="shared" si="3"/>
        <v>489821.31999999995</v>
      </c>
      <c r="O25" s="25">
        <f>SUM(C25:N25)</f>
        <v>4967633.930000001</v>
      </c>
    </row>
    <row r="26" spans="2:15" ht="15.75" thickBot="1">
      <c r="B26" s="47" t="s">
        <v>22</v>
      </c>
      <c r="C26" s="33" t="s">
        <v>102</v>
      </c>
      <c r="D26" s="17" t="s">
        <v>102</v>
      </c>
      <c r="E26" s="17" t="s">
        <v>102</v>
      </c>
      <c r="F26" s="17" t="s">
        <v>102</v>
      </c>
      <c r="G26" s="17" t="s">
        <v>102</v>
      </c>
      <c r="H26" s="17" t="s">
        <v>102</v>
      </c>
      <c r="I26" s="17" t="s">
        <v>102</v>
      </c>
      <c r="J26" s="17" t="s">
        <v>102</v>
      </c>
      <c r="K26" s="17" t="s">
        <v>102</v>
      </c>
      <c r="L26" s="17" t="s">
        <v>102</v>
      </c>
      <c r="M26" s="17" t="s">
        <v>102</v>
      </c>
      <c r="N26" s="73" t="s">
        <v>102</v>
      </c>
      <c r="O26" s="85" t="s">
        <v>102</v>
      </c>
    </row>
    <row r="27" spans="2:15" ht="28.5">
      <c r="B27" s="66" t="s">
        <v>23</v>
      </c>
      <c r="C27" s="35">
        <v>5</v>
      </c>
      <c r="D27" s="35">
        <v>5</v>
      </c>
      <c r="E27" s="35">
        <v>5</v>
      </c>
      <c r="F27" s="35">
        <v>5</v>
      </c>
      <c r="G27" s="35">
        <v>5</v>
      </c>
      <c r="H27" s="35">
        <v>5</v>
      </c>
      <c r="I27" s="35">
        <v>5</v>
      </c>
      <c r="J27" s="35">
        <v>5</v>
      </c>
      <c r="K27" s="35">
        <v>5</v>
      </c>
      <c r="L27" s="35">
        <v>5</v>
      </c>
      <c r="M27" s="35">
        <v>5</v>
      </c>
      <c r="N27" s="35">
        <v>5</v>
      </c>
      <c r="O27" s="86">
        <f aca="true" t="shared" si="4" ref="O27:O33">SUM(C27:N27)</f>
        <v>60</v>
      </c>
    </row>
    <row r="28" spans="2:15" ht="28.5">
      <c r="B28" s="64" t="s">
        <v>24</v>
      </c>
      <c r="C28" s="29">
        <v>0</v>
      </c>
      <c r="D28" s="8">
        <v>0</v>
      </c>
      <c r="E28" s="8">
        <v>5</v>
      </c>
      <c r="F28" s="8">
        <v>5</v>
      </c>
      <c r="G28" s="8">
        <v>5</v>
      </c>
      <c r="H28" s="8">
        <v>5</v>
      </c>
      <c r="I28" s="8">
        <v>5</v>
      </c>
      <c r="J28" s="8">
        <v>0</v>
      </c>
      <c r="K28" s="8">
        <v>5</v>
      </c>
      <c r="L28" s="8">
        <v>8</v>
      </c>
      <c r="M28" s="8">
        <v>5</v>
      </c>
      <c r="N28" s="71">
        <v>5</v>
      </c>
      <c r="O28" s="82">
        <f t="shared" si="4"/>
        <v>48</v>
      </c>
    </row>
    <row r="29" spans="2:15" ht="28.5">
      <c r="B29" s="64" t="s">
        <v>25</v>
      </c>
      <c r="C29" s="29">
        <v>0</v>
      </c>
      <c r="D29" s="8">
        <v>0</v>
      </c>
      <c r="E29" s="8">
        <v>3</v>
      </c>
      <c r="F29" s="8">
        <v>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 t="s">
        <v>107</v>
      </c>
      <c r="M29" s="8">
        <v>0</v>
      </c>
      <c r="N29" s="71">
        <v>0</v>
      </c>
      <c r="O29" s="82">
        <f t="shared" si="4"/>
        <v>6</v>
      </c>
    </row>
    <row r="30" spans="2:15" ht="28.5">
      <c r="B30" s="64" t="s">
        <v>26</v>
      </c>
      <c r="C30" s="29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1">
        <v>0</v>
      </c>
      <c r="O30" s="82">
        <f t="shared" si="4"/>
        <v>0</v>
      </c>
    </row>
    <row r="31" spans="2:15" ht="28.5">
      <c r="B31" s="64" t="s">
        <v>27</v>
      </c>
      <c r="C31" s="29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1">
        <v>0</v>
      </c>
      <c r="O31" s="82">
        <f t="shared" si="4"/>
        <v>0</v>
      </c>
    </row>
    <row r="32" spans="2:15" ht="15">
      <c r="B32" s="64" t="s">
        <v>28</v>
      </c>
      <c r="C32" s="29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1">
        <v>0</v>
      </c>
      <c r="O32" s="82">
        <f t="shared" si="4"/>
        <v>0</v>
      </c>
    </row>
    <row r="33" spans="2:15" ht="29.25" thickBot="1">
      <c r="B33" s="65" t="s">
        <v>29</v>
      </c>
      <c r="C33" s="32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69">
        <v>0</v>
      </c>
      <c r="O33" s="84">
        <f t="shared" si="4"/>
        <v>0</v>
      </c>
    </row>
    <row r="34" spans="2:15" ht="15.75" thickBot="1">
      <c r="B34" s="47" t="s">
        <v>30</v>
      </c>
      <c r="C34" s="33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73">
        <v>0</v>
      </c>
      <c r="O34" s="85" t="s">
        <v>102</v>
      </c>
    </row>
    <row r="35" spans="2:15" ht="28.5">
      <c r="B35" s="66" t="s">
        <v>31</v>
      </c>
      <c r="C35" s="35">
        <v>0</v>
      </c>
      <c r="D35" s="13">
        <v>0</v>
      </c>
      <c r="E35" s="13">
        <v>1475</v>
      </c>
      <c r="F35" s="13">
        <v>489</v>
      </c>
      <c r="G35" s="13">
        <v>355</v>
      </c>
      <c r="H35" s="13">
        <v>500</v>
      </c>
      <c r="I35" s="13">
        <v>0</v>
      </c>
      <c r="J35" s="13">
        <v>0</v>
      </c>
      <c r="K35" s="13">
        <v>0</v>
      </c>
      <c r="L35" s="13">
        <v>152</v>
      </c>
      <c r="M35" s="13">
        <v>152</v>
      </c>
      <c r="N35" s="76">
        <v>152</v>
      </c>
      <c r="O35" s="87">
        <f>AVERAGE(C35:N35)</f>
        <v>272.9166666666667</v>
      </c>
    </row>
    <row r="36" spans="2:15" ht="28.5">
      <c r="B36" s="64" t="s">
        <v>32</v>
      </c>
      <c r="C36" s="29">
        <v>0</v>
      </c>
      <c r="D36" s="8">
        <v>0</v>
      </c>
      <c r="E36" s="8">
        <v>1931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1">
        <v>0</v>
      </c>
      <c r="O36" s="88">
        <f>AVERAGE(C36:N36)</f>
        <v>160.91666666666666</v>
      </c>
    </row>
    <row r="37" spans="2:15" ht="28.5">
      <c r="B37" s="64" t="s">
        <v>33</v>
      </c>
      <c r="C37" s="29">
        <v>0</v>
      </c>
      <c r="D37" s="8">
        <v>0</v>
      </c>
      <c r="E37" s="8">
        <v>3753</v>
      </c>
      <c r="F37" s="8">
        <v>86</v>
      </c>
      <c r="G37" s="8">
        <v>261</v>
      </c>
      <c r="H37" s="8">
        <v>116</v>
      </c>
      <c r="I37" s="8">
        <v>0</v>
      </c>
      <c r="J37" s="8">
        <v>0</v>
      </c>
      <c r="K37" s="8">
        <v>0</v>
      </c>
      <c r="L37" s="8">
        <v>34</v>
      </c>
      <c r="M37" s="8">
        <v>34</v>
      </c>
      <c r="N37" s="71">
        <v>34</v>
      </c>
      <c r="O37" s="88">
        <f>AVERAGE(C37:N37)</f>
        <v>359.8333333333333</v>
      </c>
    </row>
    <row r="38" spans="2:15" ht="15.75" thickBot="1">
      <c r="B38" s="65" t="s">
        <v>34</v>
      </c>
      <c r="C38" s="32">
        <v>0</v>
      </c>
      <c r="D38" s="14">
        <v>0</v>
      </c>
      <c r="E38" s="14">
        <v>8292</v>
      </c>
      <c r="F38" s="14">
        <v>7</v>
      </c>
      <c r="G38" s="14">
        <v>7</v>
      </c>
      <c r="H38" s="14">
        <v>7690</v>
      </c>
      <c r="I38" s="14">
        <v>0</v>
      </c>
      <c r="J38" s="14">
        <v>0</v>
      </c>
      <c r="K38" s="14">
        <v>0</v>
      </c>
      <c r="L38" s="14">
        <v>8187</v>
      </c>
      <c r="M38" s="14">
        <v>8193</v>
      </c>
      <c r="N38" s="69">
        <v>8209</v>
      </c>
      <c r="O38" s="89">
        <f>AVERAGE(C38:N38)</f>
        <v>3382.0833333333335</v>
      </c>
    </row>
    <row r="39" spans="2:15" ht="15.75" thickBot="1">
      <c r="B39" s="47" t="s">
        <v>35</v>
      </c>
      <c r="C39" s="33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73">
        <v>0</v>
      </c>
      <c r="O39" s="85" t="s">
        <v>102</v>
      </c>
    </row>
    <row r="40" spans="2:15" ht="15">
      <c r="B40" s="66" t="s">
        <v>36</v>
      </c>
      <c r="C40" s="35">
        <v>19</v>
      </c>
      <c r="D40" s="35">
        <v>19</v>
      </c>
      <c r="E40" s="35">
        <v>19</v>
      </c>
      <c r="F40" s="35">
        <v>19</v>
      </c>
      <c r="G40" s="35">
        <v>19</v>
      </c>
      <c r="H40" s="35">
        <v>19</v>
      </c>
      <c r="I40" s="35">
        <v>20</v>
      </c>
      <c r="J40" s="35">
        <v>20</v>
      </c>
      <c r="K40" s="35">
        <v>20</v>
      </c>
      <c r="L40" s="35">
        <v>20</v>
      </c>
      <c r="M40" s="35">
        <v>20</v>
      </c>
      <c r="N40" s="35">
        <v>20</v>
      </c>
      <c r="O40" s="87">
        <f>N40</f>
        <v>20</v>
      </c>
    </row>
    <row r="41" spans="2:15" ht="15">
      <c r="B41" s="64" t="s">
        <v>37</v>
      </c>
      <c r="C41" s="29">
        <v>2</v>
      </c>
      <c r="D41" s="8">
        <v>2</v>
      </c>
      <c r="E41" s="8">
        <v>2</v>
      </c>
      <c r="F41" s="8">
        <v>2</v>
      </c>
      <c r="G41" s="8">
        <v>2</v>
      </c>
      <c r="H41" s="8">
        <v>2</v>
      </c>
      <c r="I41" s="8">
        <v>2</v>
      </c>
      <c r="J41" s="8">
        <v>2</v>
      </c>
      <c r="K41" s="8">
        <v>2</v>
      </c>
      <c r="L41" s="8">
        <v>2</v>
      </c>
      <c r="M41" s="8">
        <v>2</v>
      </c>
      <c r="N41" s="71">
        <v>2</v>
      </c>
      <c r="O41" s="88">
        <f>N41</f>
        <v>2</v>
      </c>
    </row>
    <row r="42" spans="2:15" ht="15.75" thickBot="1">
      <c r="B42" s="65" t="s">
        <v>38</v>
      </c>
      <c r="C42" s="32">
        <v>5</v>
      </c>
      <c r="D42" s="32">
        <v>5</v>
      </c>
      <c r="E42" s="32">
        <v>5</v>
      </c>
      <c r="F42" s="32">
        <v>5</v>
      </c>
      <c r="G42" s="32">
        <v>5</v>
      </c>
      <c r="H42" s="32">
        <v>5</v>
      </c>
      <c r="I42" s="32">
        <v>5</v>
      </c>
      <c r="J42" s="32">
        <v>5</v>
      </c>
      <c r="K42" s="32">
        <v>5</v>
      </c>
      <c r="L42" s="32">
        <v>5</v>
      </c>
      <c r="M42" s="32">
        <v>5</v>
      </c>
      <c r="N42" s="32">
        <v>5</v>
      </c>
      <c r="O42" s="89">
        <f>N42</f>
        <v>5</v>
      </c>
    </row>
    <row r="43" spans="2:15" ht="15">
      <c r="B43" s="43" t="s">
        <v>39</v>
      </c>
      <c r="C43" s="36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77">
        <v>0</v>
      </c>
      <c r="O43" s="90">
        <f>M43</f>
        <v>0</v>
      </c>
    </row>
    <row r="44" spans="2:15" ht="15.75" thickBot="1">
      <c r="B44" s="48" t="s">
        <v>40</v>
      </c>
      <c r="C44" s="37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78">
        <v>0</v>
      </c>
      <c r="O44" s="91">
        <f>K44</f>
        <v>0</v>
      </c>
    </row>
    <row r="45" spans="2:15" ht="15">
      <c r="B45" s="66" t="s">
        <v>41</v>
      </c>
      <c r="C45" s="38">
        <v>128856</v>
      </c>
      <c r="D45" s="38">
        <v>131309.4</v>
      </c>
      <c r="E45" s="38">
        <v>128856</v>
      </c>
      <c r="F45" s="38">
        <v>128856</v>
      </c>
      <c r="G45" s="38">
        <v>128856</v>
      </c>
      <c r="H45" s="38">
        <v>275397.72</v>
      </c>
      <c r="I45" s="38">
        <v>142786.56</v>
      </c>
      <c r="J45" s="38">
        <v>165468.66</v>
      </c>
      <c r="K45" s="38">
        <v>178460.8</v>
      </c>
      <c r="L45" s="38">
        <v>178500.8</v>
      </c>
      <c r="M45" s="38">
        <v>200118.799825</v>
      </c>
      <c r="N45" s="38">
        <v>315192.5264916667</v>
      </c>
      <c r="O45" s="92">
        <f aca="true" t="shared" si="5" ref="O45:O60">SUM(C45:N45)</f>
        <v>2102659.2663166667</v>
      </c>
    </row>
    <row r="46" spans="2:15" ht="15">
      <c r="B46" s="64" t="s">
        <v>42</v>
      </c>
      <c r="C46" s="31">
        <v>216858.26</v>
      </c>
      <c r="D46" s="31">
        <v>212886.25</v>
      </c>
      <c r="E46" s="31">
        <v>216858</v>
      </c>
      <c r="F46" s="31">
        <v>216858</v>
      </c>
      <c r="G46" s="31">
        <v>216858</v>
      </c>
      <c r="H46" s="31">
        <v>425189.71</v>
      </c>
      <c r="I46" s="31">
        <v>307739.42</v>
      </c>
      <c r="J46" s="31">
        <v>276840.25</v>
      </c>
      <c r="K46" s="31">
        <v>271788.62</v>
      </c>
      <c r="L46" s="31">
        <v>231552.57</v>
      </c>
      <c r="M46" s="31">
        <v>158240.0375</v>
      </c>
      <c r="N46" s="31">
        <v>156917.565</v>
      </c>
      <c r="O46" s="83">
        <f t="shared" si="5"/>
        <v>2908586.6824999996</v>
      </c>
    </row>
    <row r="47" spans="2:15" ht="15">
      <c r="B47" s="64" t="s">
        <v>43</v>
      </c>
      <c r="C47" s="31">
        <v>50200</v>
      </c>
      <c r="D47" s="31">
        <v>50000</v>
      </c>
      <c r="E47" s="31">
        <v>50200</v>
      </c>
      <c r="F47" s="31">
        <v>50200</v>
      </c>
      <c r="G47" s="31">
        <v>50200</v>
      </c>
      <c r="H47" s="31">
        <v>102000</v>
      </c>
      <c r="I47" s="31">
        <v>237008</v>
      </c>
      <c r="J47" s="31">
        <v>55000</v>
      </c>
      <c r="K47" s="31">
        <v>129320</v>
      </c>
      <c r="L47" s="31">
        <v>91616</v>
      </c>
      <c r="M47" s="31">
        <v>56520</v>
      </c>
      <c r="N47" s="31">
        <v>57520</v>
      </c>
      <c r="O47" s="83">
        <f t="shared" si="5"/>
        <v>979784</v>
      </c>
    </row>
    <row r="48" spans="2:15" ht="15">
      <c r="B48" s="64" t="s">
        <v>44</v>
      </c>
      <c r="C48" s="31">
        <v>8350.29</v>
      </c>
      <c r="D48" s="31">
        <v>33811.55</v>
      </c>
      <c r="E48" s="31">
        <v>8350.29</v>
      </c>
      <c r="F48" s="31">
        <v>8350.29</v>
      </c>
      <c r="G48" s="31">
        <v>8350.29</v>
      </c>
      <c r="H48" s="31">
        <v>151983.97</v>
      </c>
      <c r="I48" s="31">
        <v>115107.46</v>
      </c>
      <c r="J48" s="31">
        <v>48993.01</v>
      </c>
      <c r="K48" s="31">
        <v>73960.53</v>
      </c>
      <c r="L48" s="31">
        <v>36581.45333333334</v>
      </c>
      <c r="M48" s="31">
        <v>128830.91916666663</v>
      </c>
      <c r="N48" s="31">
        <v>110328.16</v>
      </c>
      <c r="O48" s="83">
        <f t="shared" si="5"/>
        <v>732998.2125</v>
      </c>
    </row>
    <row r="49" spans="2:15" ht="15.75" thickBot="1">
      <c r="B49" s="65" t="s">
        <v>45</v>
      </c>
      <c r="C49" s="39">
        <v>404264.55</v>
      </c>
      <c r="D49" s="39">
        <v>428007.2</v>
      </c>
      <c r="E49" s="39">
        <v>404264.29</v>
      </c>
      <c r="F49" s="39">
        <v>404264.29</v>
      </c>
      <c r="G49" s="39">
        <v>404264.29</v>
      </c>
      <c r="H49" s="39">
        <v>954571.4</v>
      </c>
      <c r="I49" s="39">
        <v>802641.44</v>
      </c>
      <c r="J49" s="39">
        <v>546301.92</v>
      </c>
      <c r="K49" s="39">
        <v>653529.95</v>
      </c>
      <c r="L49" s="39">
        <v>538250.8233333334</v>
      </c>
      <c r="M49" s="39">
        <v>543709.7564916667</v>
      </c>
      <c r="N49" s="106">
        <v>639958.2514916667</v>
      </c>
      <c r="O49" s="107">
        <f>SUM(O45:O48)</f>
        <v>6724028.161316667</v>
      </c>
    </row>
    <row r="50" spans="2:15" ht="30" thickBot="1">
      <c r="B50" s="47" t="s">
        <v>46</v>
      </c>
      <c r="C50" s="40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17">
        <v>0</v>
      </c>
      <c r="L50" s="22">
        <v>0</v>
      </c>
      <c r="M50" s="22">
        <v>0</v>
      </c>
      <c r="N50" s="73">
        <v>0</v>
      </c>
      <c r="O50" s="94" t="s">
        <v>102</v>
      </c>
    </row>
    <row r="51" spans="2:15" ht="15">
      <c r="B51" s="66" t="s">
        <v>47</v>
      </c>
      <c r="C51" s="38">
        <v>12114</v>
      </c>
      <c r="D51" s="20">
        <v>14761.2</v>
      </c>
      <c r="E51" s="20">
        <v>12114</v>
      </c>
      <c r="F51" s="20">
        <v>12114</v>
      </c>
      <c r="G51" s="20">
        <v>12114</v>
      </c>
      <c r="H51" s="20">
        <v>24850.92</v>
      </c>
      <c r="I51" s="20">
        <v>13255.38</v>
      </c>
      <c r="J51" s="20">
        <v>15442.88</v>
      </c>
      <c r="K51" s="13">
        <v>13721.6</v>
      </c>
      <c r="L51" s="20">
        <v>13721.6</v>
      </c>
      <c r="M51" s="20">
        <v>13721.6</v>
      </c>
      <c r="N51" s="76">
        <v>26463.266666666666</v>
      </c>
      <c r="O51" s="92">
        <f t="shared" si="5"/>
        <v>184394.44666666668</v>
      </c>
    </row>
    <row r="52" spans="2:15" ht="15">
      <c r="B52" s="64" t="s">
        <v>48</v>
      </c>
      <c r="C52" s="31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8">
        <v>0</v>
      </c>
      <c r="L52" s="9">
        <v>0</v>
      </c>
      <c r="M52" s="9">
        <v>0</v>
      </c>
      <c r="N52" s="71">
        <v>0</v>
      </c>
      <c r="O52" s="83">
        <f t="shared" si="5"/>
        <v>0</v>
      </c>
    </row>
    <row r="53" spans="2:15" ht="15">
      <c r="B53" s="64" t="s">
        <v>49</v>
      </c>
      <c r="C53" s="31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8">
        <v>0</v>
      </c>
      <c r="L53" s="9">
        <v>0</v>
      </c>
      <c r="M53" s="9">
        <v>0</v>
      </c>
      <c r="N53" s="71">
        <v>0</v>
      </c>
      <c r="O53" s="83">
        <f t="shared" si="5"/>
        <v>0</v>
      </c>
    </row>
    <row r="54" spans="2:15" ht="15">
      <c r="B54" s="64" t="s">
        <v>50</v>
      </c>
      <c r="C54" s="31">
        <v>90.39</v>
      </c>
      <c r="D54" s="9">
        <v>6337.73</v>
      </c>
      <c r="E54" s="9">
        <v>90.39</v>
      </c>
      <c r="F54" s="9">
        <v>90.39</v>
      </c>
      <c r="G54" s="9">
        <v>90.39</v>
      </c>
      <c r="H54" s="9">
        <v>30291.09</v>
      </c>
      <c r="I54" s="9">
        <v>6963.35</v>
      </c>
      <c r="J54" s="9">
        <v>34939.22</v>
      </c>
      <c r="K54" s="8">
        <v>5040.83</v>
      </c>
      <c r="L54" s="9">
        <v>5359.053333333333</v>
      </c>
      <c r="M54" s="9">
        <v>18402.519166666665</v>
      </c>
      <c r="N54" s="71">
        <v>24121.157833333335</v>
      </c>
      <c r="O54" s="83">
        <f t="shared" si="5"/>
        <v>131816.51033333334</v>
      </c>
    </row>
    <row r="55" spans="2:15" ht="15.75" thickBot="1">
      <c r="B55" s="65" t="s">
        <v>51</v>
      </c>
      <c r="C55" s="39">
        <v>12204.39</v>
      </c>
      <c r="D55" s="21">
        <v>21098.93</v>
      </c>
      <c r="E55" s="21">
        <v>12204.39</v>
      </c>
      <c r="F55" s="21">
        <v>12204.39</v>
      </c>
      <c r="G55" s="21">
        <v>12204.39</v>
      </c>
      <c r="H55" s="21">
        <v>55142.01</v>
      </c>
      <c r="I55" s="21">
        <v>20218.73</v>
      </c>
      <c r="J55" s="21">
        <v>50382.1</v>
      </c>
      <c r="K55" s="14">
        <v>18762.43</v>
      </c>
      <c r="L55" s="21">
        <v>19080.653333333335</v>
      </c>
      <c r="M55" s="21">
        <v>32124.119166666664</v>
      </c>
      <c r="N55" s="69">
        <v>50584.4245</v>
      </c>
      <c r="O55" s="93">
        <f t="shared" si="5"/>
        <v>316210.957</v>
      </c>
    </row>
    <row r="56" spans="2:15" ht="15.75" thickBot="1">
      <c r="B56" s="47" t="s">
        <v>52</v>
      </c>
      <c r="C56" s="40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17">
        <v>0</v>
      </c>
      <c r="L56" s="22">
        <v>0</v>
      </c>
      <c r="M56" s="22">
        <v>0</v>
      </c>
      <c r="N56" s="73">
        <v>0</v>
      </c>
      <c r="O56" s="94"/>
    </row>
    <row r="57" spans="2:15" ht="15">
      <c r="B57" s="66" t="s">
        <v>53</v>
      </c>
      <c r="C57" s="38">
        <v>55610</v>
      </c>
      <c r="D57" s="38">
        <v>58178</v>
      </c>
      <c r="E57" s="38">
        <v>55610</v>
      </c>
      <c r="F57" s="38">
        <v>55610</v>
      </c>
      <c r="G57" s="38">
        <v>55610</v>
      </c>
      <c r="H57" s="38">
        <v>127490.5</v>
      </c>
      <c r="I57" s="38">
        <v>78114.9</v>
      </c>
      <c r="J57" s="38">
        <v>58939.15</v>
      </c>
      <c r="K57" s="38">
        <v>58605.2</v>
      </c>
      <c r="L57" s="38">
        <v>98233.59999999999</v>
      </c>
      <c r="M57" s="38">
        <v>59233.600000000006</v>
      </c>
      <c r="N57" s="38">
        <v>154975.26666666666</v>
      </c>
      <c r="O57" s="92">
        <f t="shared" si="5"/>
        <v>916210.2166666666</v>
      </c>
    </row>
    <row r="58" spans="2:15" ht="15">
      <c r="B58" s="64" t="s">
        <v>54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83">
        <f t="shared" si="5"/>
        <v>0</v>
      </c>
    </row>
    <row r="59" spans="2:15" ht="15">
      <c r="B59" s="64" t="s">
        <v>55</v>
      </c>
      <c r="C59" s="31">
        <v>0</v>
      </c>
      <c r="D59" s="31">
        <v>1118.72</v>
      </c>
      <c r="E59" s="31">
        <v>0</v>
      </c>
      <c r="F59" s="31">
        <v>0</v>
      </c>
      <c r="G59" s="31">
        <v>3089.32</v>
      </c>
      <c r="H59" s="31">
        <v>3333.39</v>
      </c>
      <c r="I59" s="31">
        <v>2617.2</v>
      </c>
      <c r="J59" s="31">
        <v>1773.75</v>
      </c>
      <c r="K59" s="31">
        <v>3102.62</v>
      </c>
      <c r="L59" s="31">
        <v>1999.2300000000002</v>
      </c>
      <c r="M59" s="31">
        <v>3014.8125</v>
      </c>
      <c r="N59" s="31">
        <v>2870.5149999999994</v>
      </c>
      <c r="O59" s="83">
        <f t="shared" si="5"/>
        <v>22919.5575</v>
      </c>
    </row>
    <row r="60" spans="2:15" ht="15.75" thickBot="1">
      <c r="B60" s="65" t="s">
        <v>56</v>
      </c>
      <c r="C60" s="39">
        <v>3089.32</v>
      </c>
      <c r="D60" s="39">
        <v>75401.24</v>
      </c>
      <c r="E60" s="39">
        <v>3089.32</v>
      </c>
      <c r="F60" s="39">
        <v>3089.32</v>
      </c>
      <c r="G60" s="39">
        <v>17</v>
      </c>
      <c r="H60" s="39">
        <v>14105.79</v>
      </c>
      <c r="I60" s="39">
        <v>40067.15</v>
      </c>
      <c r="J60" s="39">
        <v>12210.8</v>
      </c>
      <c r="K60" s="39">
        <v>11275.37</v>
      </c>
      <c r="L60" s="39">
        <v>4667.253333333333</v>
      </c>
      <c r="M60" s="39">
        <v>27390.871666666666</v>
      </c>
      <c r="N60" s="39">
        <v>36170.93033333334</v>
      </c>
      <c r="O60" s="93">
        <f t="shared" si="5"/>
        <v>230574.36533333332</v>
      </c>
    </row>
    <row r="61" spans="2:15" ht="15.75" thickBot="1">
      <c r="B61" s="47" t="s">
        <v>57</v>
      </c>
      <c r="C61" s="40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17">
        <v>0</v>
      </c>
      <c r="L61" s="22">
        <v>0</v>
      </c>
      <c r="M61" s="22">
        <v>0</v>
      </c>
      <c r="N61" s="73">
        <v>0</v>
      </c>
      <c r="O61" s="94"/>
    </row>
    <row r="62" spans="2:15" ht="15">
      <c r="B62" s="66" t="s">
        <v>58</v>
      </c>
      <c r="C62" s="20">
        <v>0</v>
      </c>
      <c r="D62" s="20">
        <v>0</v>
      </c>
      <c r="E62" s="20">
        <v>0</v>
      </c>
      <c r="F62" s="20">
        <v>387099</v>
      </c>
      <c r="G62" s="20">
        <v>387099</v>
      </c>
      <c r="H62" s="20">
        <v>0</v>
      </c>
      <c r="I62" s="20">
        <v>0</v>
      </c>
      <c r="J62" s="20">
        <v>0</v>
      </c>
      <c r="K62" s="20">
        <v>0</v>
      </c>
      <c r="L62" s="20">
        <v>345863</v>
      </c>
      <c r="M62" s="20">
        <v>346103</v>
      </c>
      <c r="N62" s="20">
        <v>346788</v>
      </c>
      <c r="O62" s="92">
        <f>SUM(C62:N62)</f>
        <v>1812952</v>
      </c>
    </row>
    <row r="63" spans="2:15" ht="15">
      <c r="B63" s="64" t="s">
        <v>59</v>
      </c>
      <c r="C63" s="31">
        <v>730632.6</v>
      </c>
      <c r="D63" s="31">
        <v>731905.35</v>
      </c>
      <c r="E63" s="31">
        <v>734281.15</v>
      </c>
      <c r="F63" s="31">
        <v>734281.15</v>
      </c>
      <c r="G63" s="31">
        <v>734281.15</v>
      </c>
      <c r="H63" s="31">
        <v>735946.1</v>
      </c>
      <c r="I63" s="31">
        <v>737866.6</v>
      </c>
      <c r="J63" s="31">
        <v>739830.4</v>
      </c>
      <c r="K63" s="31">
        <v>741405.9</v>
      </c>
      <c r="L63" s="31">
        <v>742877.8</v>
      </c>
      <c r="M63" s="31">
        <v>743156.45</v>
      </c>
      <c r="N63" s="31">
        <v>744571.2</v>
      </c>
      <c r="O63" s="83">
        <f aca="true" t="shared" si="6" ref="O63:O70">SUM(C63:N63)</f>
        <v>8851035.85</v>
      </c>
    </row>
    <row r="64" spans="2:15" ht="15">
      <c r="B64" s="64" t="s">
        <v>60</v>
      </c>
      <c r="C64" s="29">
        <v>0</v>
      </c>
      <c r="D64" s="8">
        <v>0</v>
      </c>
      <c r="E64" s="8">
        <v>0</v>
      </c>
      <c r="F64" s="8">
        <v>0</v>
      </c>
      <c r="G64" s="8">
        <v>0</v>
      </c>
      <c r="H64" s="8">
        <v>142817.5</v>
      </c>
      <c r="I64" s="8">
        <v>142927.5</v>
      </c>
      <c r="J64" s="8">
        <v>142972.5</v>
      </c>
      <c r="K64" s="8">
        <v>143087.5</v>
      </c>
      <c r="L64" s="8">
        <v>143132.5</v>
      </c>
      <c r="M64" s="8">
        <v>143197.5</v>
      </c>
      <c r="N64" s="71">
        <v>143412.5</v>
      </c>
      <c r="O64" s="83">
        <f t="shared" si="6"/>
        <v>1001547.5</v>
      </c>
    </row>
    <row r="65" spans="2:15" ht="15">
      <c r="B65" s="64" t="s">
        <v>108</v>
      </c>
      <c r="C65" s="31">
        <v>2172085.98</v>
      </c>
      <c r="D65" s="8">
        <v>2294983.52</v>
      </c>
      <c r="E65" s="8">
        <v>2449922.52</v>
      </c>
      <c r="F65" s="8">
        <v>2449922.52</v>
      </c>
      <c r="G65" s="8">
        <v>0</v>
      </c>
      <c r="H65" s="8">
        <v>2701582.27</v>
      </c>
      <c r="I65" s="8">
        <v>2360700.58</v>
      </c>
      <c r="J65" s="8">
        <v>2535915.66</v>
      </c>
      <c r="K65" s="8">
        <v>2761105.97</v>
      </c>
      <c r="L65" s="8">
        <v>2585237.2</v>
      </c>
      <c r="M65" s="8">
        <v>2374328.68</v>
      </c>
      <c r="N65" s="71">
        <v>2476938.31</v>
      </c>
      <c r="O65" s="83">
        <f>N65</f>
        <v>2476938.31</v>
      </c>
    </row>
    <row r="66" spans="2:15" ht="15">
      <c r="B66" s="64" t="s">
        <v>61</v>
      </c>
      <c r="C66" s="31">
        <v>680288.92</v>
      </c>
      <c r="D66" s="31">
        <v>595550.57</v>
      </c>
      <c r="E66" s="31">
        <v>638891.39</v>
      </c>
      <c r="F66" s="31">
        <v>638891.39</v>
      </c>
      <c r="G66" s="31">
        <v>638891.39</v>
      </c>
      <c r="H66" s="31">
        <v>794257.25</v>
      </c>
      <c r="I66" s="31">
        <v>701202.86</v>
      </c>
      <c r="J66" s="31">
        <v>622139.3</v>
      </c>
      <c r="K66" s="31">
        <v>760872.01</v>
      </c>
      <c r="L66" s="31">
        <v>669689.74</v>
      </c>
      <c r="M66" s="31">
        <v>705305.45</v>
      </c>
      <c r="N66" s="31">
        <v>759595.26</v>
      </c>
      <c r="O66" s="83">
        <f t="shared" si="6"/>
        <v>8205575.53</v>
      </c>
    </row>
    <row r="67" spans="2:15" ht="15">
      <c r="B67" s="64" t="s">
        <v>62</v>
      </c>
      <c r="C67" s="31">
        <v>0</v>
      </c>
      <c r="D67" s="8">
        <v>0</v>
      </c>
      <c r="E67" s="8">
        <v>0</v>
      </c>
      <c r="F67" s="8">
        <v>2</v>
      </c>
      <c r="G67" s="8">
        <v>0</v>
      </c>
      <c r="H67" s="8">
        <v>30428.62</v>
      </c>
      <c r="I67" s="8">
        <v>15107.45</v>
      </c>
      <c r="J67" s="8">
        <v>39508.56</v>
      </c>
      <c r="K67" s="8">
        <v>15472.73</v>
      </c>
      <c r="L67" s="8">
        <v>10182.75</v>
      </c>
      <c r="M67" s="8">
        <v>9153.17</v>
      </c>
      <c r="N67" s="71">
        <v>20034.58</v>
      </c>
      <c r="O67" s="83">
        <f t="shared" si="6"/>
        <v>139889.86</v>
      </c>
    </row>
    <row r="68" spans="2:15" ht="15">
      <c r="B68" s="64" t="s">
        <v>63</v>
      </c>
      <c r="C68" s="31">
        <v>71619.23</v>
      </c>
      <c r="D68" s="8">
        <v>44536.34</v>
      </c>
      <c r="E68" s="8">
        <v>70495.57</v>
      </c>
      <c r="F68" s="8">
        <v>70495.57</v>
      </c>
      <c r="G68" s="8">
        <v>70495.57</v>
      </c>
      <c r="H68" s="8">
        <v>68312.13</v>
      </c>
      <c r="I68" s="8">
        <v>66209.17</v>
      </c>
      <c r="J68" s="8">
        <v>50031.18</v>
      </c>
      <c r="K68" s="8">
        <v>43756.31</v>
      </c>
      <c r="L68" s="8">
        <v>47154.14000000001</v>
      </c>
      <c r="M68" s="8">
        <v>36673.130000000005</v>
      </c>
      <c r="N68" s="71">
        <v>57237.15</v>
      </c>
      <c r="O68" s="83">
        <f t="shared" si="6"/>
        <v>697015.4900000001</v>
      </c>
    </row>
    <row r="69" spans="2:15" ht="15">
      <c r="B69" s="64" t="s">
        <v>64</v>
      </c>
      <c r="C69" s="31">
        <v>0</v>
      </c>
      <c r="D69" s="31">
        <v>0</v>
      </c>
      <c r="E69" s="31">
        <v>734281.15</v>
      </c>
      <c r="F69" s="31">
        <v>734281.15</v>
      </c>
      <c r="G69" s="31">
        <v>0</v>
      </c>
      <c r="H69" s="31">
        <v>878763.6</v>
      </c>
      <c r="I69" s="31">
        <v>880794.1</v>
      </c>
      <c r="J69" s="31">
        <v>882802.9</v>
      </c>
      <c r="K69" s="31">
        <v>884493.4</v>
      </c>
      <c r="L69" s="31">
        <v>886010.3</v>
      </c>
      <c r="M69" s="31">
        <v>886353.95</v>
      </c>
      <c r="N69" s="31">
        <v>887983.7</v>
      </c>
      <c r="O69" s="83">
        <f t="shared" si="6"/>
        <v>7655764.25</v>
      </c>
    </row>
    <row r="70" spans="2:15" ht="15.75" thickBot="1">
      <c r="B70" s="65" t="s">
        <v>65</v>
      </c>
      <c r="C70" s="39">
        <v>751908.15</v>
      </c>
      <c r="D70" s="39">
        <v>640086.91</v>
      </c>
      <c r="E70" s="39">
        <v>709386.96</v>
      </c>
      <c r="F70" s="39">
        <v>709388.96</v>
      </c>
      <c r="G70" s="39">
        <v>709386.96</v>
      </c>
      <c r="H70" s="39">
        <v>892998</v>
      </c>
      <c r="I70" s="39">
        <v>782519.48</v>
      </c>
      <c r="J70" s="39">
        <v>1594481.94</v>
      </c>
      <c r="K70" s="39">
        <v>820101.05</v>
      </c>
      <c r="L70" s="39">
        <v>727026.63</v>
      </c>
      <c r="M70" s="39">
        <v>751131.75</v>
      </c>
      <c r="N70" s="39">
        <v>836866.99</v>
      </c>
      <c r="O70" s="93">
        <f t="shared" si="6"/>
        <v>9925283.78</v>
      </c>
    </row>
    <row r="71" spans="2:15" ht="15.75" thickBot="1">
      <c r="B71" s="47" t="s">
        <v>66</v>
      </c>
      <c r="C71" s="33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73">
        <v>0</v>
      </c>
      <c r="O71" s="85"/>
    </row>
    <row r="72" spans="2:15" ht="15">
      <c r="B72" s="66" t="s">
        <v>67</v>
      </c>
      <c r="C72" s="28">
        <v>8250</v>
      </c>
      <c r="D72" s="28">
        <v>8264</v>
      </c>
      <c r="E72" s="28">
        <v>8292</v>
      </c>
      <c r="F72" s="28">
        <v>8292</v>
      </c>
      <c r="G72" s="28">
        <v>8292</v>
      </c>
      <c r="H72" s="28">
        <v>8306</v>
      </c>
      <c r="I72" s="28">
        <v>8325</v>
      </c>
      <c r="J72" s="28">
        <v>8345</v>
      </c>
      <c r="K72" s="28">
        <v>8357</v>
      </c>
      <c r="L72" s="28">
        <v>8373</v>
      </c>
      <c r="M72" s="28">
        <v>8379</v>
      </c>
      <c r="N72" s="28">
        <v>8395</v>
      </c>
      <c r="O72" s="23">
        <f>N72</f>
        <v>8395</v>
      </c>
    </row>
    <row r="73" spans="2:15" ht="15">
      <c r="B73" s="64" t="s">
        <v>68</v>
      </c>
      <c r="C73" s="30">
        <v>0</v>
      </c>
      <c r="D73" s="10">
        <v>1</v>
      </c>
      <c r="E73" s="10">
        <v>121</v>
      </c>
      <c r="F73" s="10">
        <v>199</v>
      </c>
      <c r="G73" s="10">
        <v>199</v>
      </c>
      <c r="H73" s="10">
        <v>0</v>
      </c>
      <c r="I73" s="10">
        <v>0</v>
      </c>
      <c r="J73" s="10">
        <v>2</v>
      </c>
      <c r="K73" s="10">
        <v>0</v>
      </c>
      <c r="L73" s="10">
        <v>0</v>
      </c>
      <c r="M73" s="10">
        <v>0</v>
      </c>
      <c r="N73" s="72">
        <v>1</v>
      </c>
      <c r="O73" s="24">
        <f>SUM(C73:N73)</f>
        <v>523</v>
      </c>
    </row>
    <row r="74" spans="2:15" ht="28.5">
      <c r="B74" s="64" t="s">
        <v>69</v>
      </c>
      <c r="C74" s="30">
        <v>64</v>
      </c>
      <c r="D74" s="10">
        <v>85</v>
      </c>
      <c r="E74" s="10">
        <v>121</v>
      </c>
      <c r="F74" s="10">
        <v>199</v>
      </c>
      <c r="G74" s="10">
        <v>199</v>
      </c>
      <c r="H74" s="10">
        <v>113</v>
      </c>
      <c r="I74" s="10">
        <v>119</v>
      </c>
      <c r="J74" s="10">
        <v>161</v>
      </c>
      <c r="K74" s="10">
        <v>236</v>
      </c>
      <c r="L74" s="10">
        <v>155</v>
      </c>
      <c r="M74" s="10">
        <v>176</v>
      </c>
      <c r="N74" s="72">
        <v>112</v>
      </c>
      <c r="O74" s="24">
        <f aca="true" t="shared" si="7" ref="O74:O86">SUM(C74:N74)</f>
        <v>1740</v>
      </c>
    </row>
    <row r="75" spans="2:15" ht="42.75">
      <c r="B75" s="64" t="s">
        <v>70</v>
      </c>
      <c r="C75" s="30">
        <v>64</v>
      </c>
      <c r="D75" s="10">
        <v>85</v>
      </c>
      <c r="E75" s="10">
        <v>121</v>
      </c>
      <c r="F75" s="10">
        <v>199</v>
      </c>
      <c r="G75" s="10">
        <v>199</v>
      </c>
      <c r="H75" s="10">
        <v>113</v>
      </c>
      <c r="I75" s="10">
        <v>119</v>
      </c>
      <c r="J75" s="10">
        <v>161</v>
      </c>
      <c r="K75" s="10">
        <v>236</v>
      </c>
      <c r="L75" s="10">
        <v>155</v>
      </c>
      <c r="M75" s="10">
        <v>176</v>
      </c>
      <c r="N75" s="72">
        <v>112</v>
      </c>
      <c r="O75" s="24">
        <f t="shared" si="7"/>
        <v>1740</v>
      </c>
    </row>
    <row r="76" spans="2:15" ht="28.5">
      <c r="B76" s="64" t="s">
        <v>71</v>
      </c>
      <c r="C76" s="30">
        <v>13</v>
      </c>
      <c r="D76" s="10">
        <v>18</v>
      </c>
      <c r="E76" s="10">
        <v>6</v>
      </c>
      <c r="F76" s="10">
        <v>14</v>
      </c>
      <c r="G76" s="10">
        <v>14</v>
      </c>
      <c r="H76" s="10">
        <v>11</v>
      </c>
      <c r="I76" s="10">
        <v>19</v>
      </c>
      <c r="J76" s="10">
        <v>19</v>
      </c>
      <c r="K76" s="10">
        <v>11</v>
      </c>
      <c r="L76" s="10">
        <v>20</v>
      </c>
      <c r="M76" s="10">
        <v>8</v>
      </c>
      <c r="N76" s="72">
        <v>5</v>
      </c>
      <c r="O76" s="24">
        <f t="shared" si="7"/>
        <v>158</v>
      </c>
    </row>
    <row r="77" spans="2:15" ht="28.5">
      <c r="B77" s="64" t="s">
        <v>72</v>
      </c>
      <c r="C77" s="30">
        <v>13</v>
      </c>
      <c r="D77" s="10">
        <v>18</v>
      </c>
      <c r="E77" s="10">
        <v>6</v>
      </c>
      <c r="F77" s="10">
        <v>14</v>
      </c>
      <c r="G77" s="10">
        <v>14</v>
      </c>
      <c r="H77" s="10">
        <v>11</v>
      </c>
      <c r="I77" s="10">
        <v>19</v>
      </c>
      <c r="J77" s="10">
        <v>19</v>
      </c>
      <c r="K77" s="10">
        <v>11</v>
      </c>
      <c r="L77" s="10">
        <v>20</v>
      </c>
      <c r="M77" s="10">
        <v>8</v>
      </c>
      <c r="N77" s="72">
        <v>5</v>
      </c>
      <c r="O77" s="24">
        <f t="shared" si="7"/>
        <v>158</v>
      </c>
    </row>
    <row r="78" spans="2:15" ht="15">
      <c r="B78" s="64" t="s">
        <v>73</v>
      </c>
      <c r="C78" s="30">
        <v>41</v>
      </c>
      <c r="D78" s="10">
        <v>39</v>
      </c>
      <c r="E78" s="10">
        <v>53</v>
      </c>
      <c r="F78" s="10">
        <v>24</v>
      </c>
      <c r="G78" s="10">
        <v>24</v>
      </c>
      <c r="H78" s="10">
        <v>49</v>
      </c>
      <c r="I78" s="10">
        <v>42</v>
      </c>
      <c r="J78" s="10">
        <v>42</v>
      </c>
      <c r="K78" s="10">
        <v>34</v>
      </c>
      <c r="L78" s="10">
        <v>25</v>
      </c>
      <c r="M78" s="10">
        <v>36</v>
      </c>
      <c r="N78" s="72">
        <v>28</v>
      </c>
      <c r="O78" s="24">
        <f t="shared" si="7"/>
        <v>437</v>
      </c>
    </row>
    <row r="79" spans="2:15" ht="29.25" thickBot="1">
      <c r="B79" s="65" t="s">
        <v>74</v>
      </c>
      <c r="C79" s="34">
        <v>40</v>
      </c>
      <c r="D79" s="16">
        <v>37</v>
      </c>
      <c r="E79" s="16">
        <v>39</v>
      </c>
      <c r="F79" s="16">
        <v>21</v>
      </c>
      <c r="G79" s="16">
        <v>21</v>
      </c>
      <c r="H79" s="16">
        <v>31</v>
      </c>
      <c r="I79" s="16">
        <v>41</v>
      </c>
      <c r="J79" s="16">
        <v>42</v>
      </c>
      <c r="K79" s="16">
        <v>29</v>
      </c>
      <c r="L79" s="16">
        <v>25</v>
      </c>
      <c r="M79" s="16">
        <v>34</v>
      </c>
      <c r="N79" s="75">
        <v>28</v>
      </c>
      <c r="O79" s="25">
        <f t="shared" si="7"/>
        <v>388</v>
      </c>
    </row>
    <row r="80" spans="2:15" ht="15.75" thickBot="1">
      <c r="B80" s="47" t="s">
        <v>75</v>
      </c>
      <c r="C80" s="33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73">
        <v>0</v>
      </c>
      <c r="O80" s="85"/>
    </row>
    <row r="81" spans="2:15" ht="15">
      <c r="B81" s="66" t="s">
        <v>76</v>
      </c>
      <c r="C81" s="28">
        <v>12</v>
      </c>
      <c r="D81" s="15">
        <v>37</v>
      </c>
      <c r="E81" s="15">
        <v>46</v>
      </c>
      <c r="F81" s="15">
        <v>28</v>
      </c>
      <c r="G81" s="15">
        <v>30</v>
      </c>
      <c r="H81" s="15">
        <v>25</v>
      </c>
      <c r="I81" s="15">
        <v>0</v>
      </c>
      <c r="J81" s="15">
        <v>0</v>
      </c>
      <c r="K81" s="15">
        <v>0</v>
      </c>
      <c r="L81" s="15">
        <v>9</v>
      </c>
      <c r="M81" s="15">
        <v>12</v>
      </c>
      <c r="N81" s="74">
        <v>40</v>
      </c>
      <c r="O81" s="23">
        <f t="shared" si="7"/>
        <v>239</v>
      </c>
    </row>
    <row r="82" spans="2:15" ht="15">
      <c r="B82" s="64" t="s">
        <v>77</v>
      </c>
      <c r="C82" s="30">
        <v>12</v>
      </c>
      <c r="D82" s="10">
        <v>37</v>
      </c>
      <c r="E82" s="10">
        <v>46</v>
      </c>
      <c r="F82" s="10">
        <v>28</v>
      </c>
      <c r="G82" s="10">
        <v>30</v>
      </c>
      <c r="H82" s="10">
        <v>25</v>
      </c>
      <c r="I82" s="10">
        <v>0</v>
      </c>
      <c r="J82" s="10">
        <v>0</v>
      </c>
      <c r="K82" s="10">
        <v>0</v>
      </c>
      <c r="L82" s="10">
        <v>9</v>
      </c>
      <c r="M82" s="10">
        <v>12</v>
      </c>
      <c r="N82" s="72">
        <v>40</v>
      </c>
      <c r="O82" s="24">
        <f t="shared" si="7"/>
        <v>239</v>
      </c>
    </row>
    <row r="83" spans="2:15" ht="28.5">
      <c r="B83" s="64" t="s">
        <v>78</v>
      </c>
      <c r="C83" s="30">
        <v>13</v>
      </c>
      <c r="D83" s="10">
        <v>12</v>
      </c>
      <c r="E83" s="10">
        <v>13</v>
      </c>
      <c r="F83" s="10">
        <v>12</v>
      </c>
      <c r="G83" s="10">
        <v>0</v>
      </c>
      <c r="H83" s="10">
        <v>19</v>
      </c>
      <c r="I83" s="10">
        <v>0</v>
      </c>
      <c r="J83" s="10">
        <v>0</v>
      </c>
      <c r="K83" s="10">
        <v>0</v>
      </c>
      <c r="L83" s="10">
        <v>39</v>
      </c>
      <c r="M83" s="10">
        <v>58</v>
      </c>
      <c r="N83" s="72">
        <v>2</v>
      </c>
      <c r="O83" s="24">
        <f t="shared" si="7"/>
        <v>168</v>
      </c>
    </row>
    <row r="84" spans="2:15" ht="28.5">
      <c r="B84" s="64" t="s">
        <v>79</v>
      </c>
      <c r="C84" s="30">
        <v>13</v>
      </c>
      <c r="D84" s="10">
        <v>12</v>
      </c>
      <c r="E84" s="10">
        <v>13</v>
      </c>
      <c r="F84" s="10">
        <v>12</v>
      </c>
      <c r="G84" s="10">
        <v>0</v>
      </c>
      <c r="H84" s="10">
        <v>19</v>
      </c>
      <c r="I84" s="10">
        <v>0</v>
      </c>
      <c r="J84" s="10">
        <v>0</v>
      </c>
      <c r="K84" s="10">
        <v>0</v>
      </c>
      <c r="L84" s="10">
        <v>39</v>
      </c>
      <c r="M84" s="10">
        <v>58</v>
      </c>
      <c r="N84" s="72">
        <v>2</v>
      </c>
      <c r="O84" s="24">
        <f t="shared" si="7"/>
        <v>168</v>
      </c>
    </row>
    <row r="85" spans="2:15" ht="15">
      <c r="B85" s="64" t="s">
        <v>80</v>
      </c>
      <c r="C85" s="30">
        <v>13</v>
      </c>
      <c r="D85" s="10">
        <v>18</v>
      </c>
      <c r="E85" s="10">
        <v>6</v>
      </c>
      <c r="F85" s="10">
        <v>14</v>
      </c>
      <c r="G85" s="10">
        <v>0</v>
      </c>
      <c r="H85" s="10">
        <v>11</v>
      </c>
      <c r="I85" s="10">
        <v>0</v>
      </c>
      <c r="J85" s="10">
        <v>0</v>
      </c>
      <c r="K85" s="10">
        <v>0</v>
      </c>
      <c r="L85" s="10">
        <v>20</v>
      </c>
      <c r="M85" s="10">
        <v>8</v>
      </c>
      <c r="N85" s="72">
        <v>5</v>
      </c>
      <c r="O85" s="24">
        <f t="shared" si="7"/>
        <v>95</v>
      </c>
    </row>
    <row r="86" spans="2:15" ht="15">
      <c r="B86" s="64" t="s">
        <v>81</v>
      </c>
      <c r="C86" s="30">
        <v>13</v>
      </c>
      <c r="D86" s="10">
        <v>18</v>
      </c>
      <c r="E86" s="10">
        <v>6</v>
      </c>
      <c r="F86" s="10">
        <v>14</v>
      </c>
      <c r="G86" s="10">
        <v>0</v>
      </c>
      <c r="H86" s="10">
        <v>11</v>
      </c>
      <c r="I86" s="10">
        <v>0</v>
      </c>
      <c r="J86" s="10">
        <v>0</v>
      </c>
      <c r="K86" s="10">
        <v>0</v>
      </c>
      <c r="L86" s="10">
        <v>20</v>
      </c>
      <c r="M86" s="10">
        <v>8</v>
      </c>
      <c r="N86" s="72">
        <v>5</v>
      </c>
      <c r="O86" s="24">
        <f t="shared" si="7"/>
        <v>95</v>
      </c>
    </row>
    <row r="87" spans="2:15" ht="15">
      <c r="B87" s="64" t="s">
        <v>82</v>
      </c>
      <c r="C87" s="30">
        <v>192</v>
      </c>
      <c r="D87" s="10">
        <v>192</v>
      </c>
      <c r="E87" s="10">
        <v>192</v>
      </c>
      <c r="F87" s="10">
        <v>192</v>
      </c>
      <c r="G87" s="10">
        <v>192</v>
      </c>
      <c r="H87" s="10">
        <v>192</v>
      </c>
      <c r="I87" s="10">
        <v>192</v>
      </c>
      <c r="J87" s="10">
        <v>192</v>
      </c>
      <c r="K87" s="10">
        <v>192</v>
      </c>
      <c r="L87" s="10">
        <v>192</v>
      </c>
      <c r="M87" s="10">
        <v>192</v>
      </c>
      <c r="N87" s="72">
        <v>192</v>
      </c>
      <c r="O87" s="24">
        <f>N87</f>
        <v>192</v>
      </c>
    </row>
    <row r="88" spans="2:15" ht="15.75" thickBot="1">
      <c r="B88" s="65" t="s">
        <v>83</v>
      </c>
      <c r="C88" s="34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75">
        <v>0</v>
      </c>
      <c r="O88" s="25">
        <f>N88</f>
        <v>0</v>
      </c>
    </row>
    <row r="89" ht="15.75" thickBot="1">
      <c r="B89" s="45"/>
    </row>
    <row r="90" spans="2:15" ht="15">
      <c r="B90" s="49" t="s">
        <v>97</v>
      </c>
      <c r="C90" s="50" t="str">
        <f>C4</f>
        <v>ENERO</v>
      </c>
      <c r="D90" s="51" t="str">
        <f aca="true" t="shared" si="8" ref="D90:O90">D4</f>
        <v>FEBRERO</v>
      </c>
      <c r="E90" s="51" t="str">
        <f t="shared" si="8"/>
        <v>MARZO</v>
      </c>
      <c r="F90" s="51" t="str">
        <f t="shared" si="8"/>
        <v>ABRIL</v>
      </c>
      <c r="G90" s="51" t="str">
        <f t="shared" si="8"/>
        <v>MAYO</v>
      </c>
      <c r="H90" s="51" t="str">
        <f t="shared" si="8"/>
        <v>JUNIO</v>
      </c>
      <c r="I90" s="51" t="str">
        <f t="shared" si="8"/>
        <v>JULIO</v>
      </c>
      <c r="J90" s="51" t="str">
        <f t="shared" si="8"/>
        <v>AGOSTO</v>
      </c>
      <c r="K90" s="51" t="str">
        <f t="shared" si="8"/>
        <v>SEPT</v>
      </c>
      <c r="L90" s="51" t="str">
        <f t="shared" si="8"/>
        <v>OCT</v>
      </c>
      <c r="M90" s="51" t="str">
        <f t="shared" si="8"/>
        <v>NOV</v>
      </c>
      <c r="N90" s="51" t="str">
        <f t="shared" si="8"/>
        <v>DICIEMBRE</v>
      </c>
      <c r="O90" s="52" t="str">
        <f t="shared" si="8"/>
        <v>Dato Anual</v>
      </c>
    </row>
    <row r="91" spans="2:15" ht="15">
      <c r="B91" s="53" t="s">
        <v>98</v>
      </c>
      <c r="C91" s="41">
        <f>C70/(C49+C55+C57+C58+C59+C60)</f>
        <v>1.5824039888522858</v>
      </c>
      <c r="D91" s="2">
        <f aca="true" t="shared" si="9" ref="D91:N91">D70/(D49+D55+D57+D58+D59+D60)</f>
        <v>1.096407032708524</v>
      </c>
      <c r="E91" s="2">
        <f t="shared" si="9"/>
        <v>1.49291820998047</v>
      </c>
      <c r="F91" s="2">
        <f t="shared" si="9"/>
        <v>1.4929224190181156</v>
      </c>
      <c r="G91" s="2">
        <f t="shared" si="9"/>
        <v>1.4928648000252533</v>
      </c>
      <c r="H91" s="2">
        <f t="shared" si="9"/>
        <v>0.7733974314088693</v>
      </c>
      <c r="I91" s="2">
        <f t="shared" si="9"/>
        <v>0.829239303307119</v>
      </c>
      <c r="J91" s="2">
        <f t="shared" si="9"/>
        <v>2.3812179763996744</v>
      </c>
      <c r="K91" s="2">
        <f t="shared" si="9"/>
        <v>1.1003997487801729</v>
      </c>
      <c r="L91" s="2">
        <f t="shared" si="9"/>
        <v>1.0978435247030511</v>
      </c>
      <c r="M91" s="2">
        <f t="shared" si="9"/>
        <v>1.1287183245640227</v>
      </c>
      <c r="N91" s="2">
        <f t="shared" si="9"/>
        <v>0.9460834414974114</v>
      </c>
      <c r="O91" s="54">
        <f>AVERAGE(C91:N91)</f>
        <v>1.2845346834370808</v>
      </c>
    </row>
    <row r="92" spans="2:15" ht="15">
      <c r="B92" s="53" t="s">
        <v>99</v>
      </c>
      <c r="C92" s="41">
        <f>C66/C22</f>
        <v>1.4473234611060855</v>
      </c>
      <c r="D92" s="2">
        <f aca="true" t="shared" si="10" ref="D92:N92">D66/D22</f>
        <v>1.3161018627171492</v>
      </c>
      <c r="E92" s="2">
        <f t="shared" si="10"/>
        <v>1.650459934022046</v>
      </c>
      <c r="F92" s="2">
        <f t="shared" si="10"/>
        <v>1.650459934022046</v>
      </c>
      <c r="G92" s="2">
        <f t="shared" si="10"/>
        <v>1.650459934022046</v>
      </c>
      <c r="H92" s="2">
        <f t="shared" si="10"/>
        <v>1.4566690533140592</v>
      </c>
      <c r="I92" s="2">
        <f t="shared" si="10"/>
        <v>1.2980890030761547</v>
      </c>
      <c r="J92" s="2">
        <f t="shared" si="10"/>
        <v>1.1368995930719403</v>
      </c>
      <c r="K92" s="2">
        <f t="shared" si="10"/>
        <v>1.3719013344336355</v>
      </c>
      <c r="L92" s="2">
        <f t="shared" si="10"/>
        <v>1.9125883196953062</v>
      </c>
      <c r="M92" s="2">
        <f t="shared" si="10"/>
        <v>1.271711240946182</v>
      </c>
      <c r="N92" s="2">
        <f t="shared" si="10"/>
        <v>1.3695992717927217</v>
      </c>
      <c r="O92" s="54">
        <f>AVERAGE(C92:N92)</f>
        <v>1.4610219118516146</v>
      </c>
    </row>
    <row r="93" spans="2:15" ht="15">
      <c r="B93" s="55" t="s">
        <v>100</v>
      </c>
      <c r="C93" s="42">
        <f>C14</f>
        <v>8250</v>
      </c>
      <c r="D93" s="3">
        <f aca="true" t="shared" si="11" ref="D93:N93">D14</f>
        <v>8264</v>
      </c>
      <c r="E93" s="3">
        <f t="shared" si="11"/>
        <v>8292</v>
      </c>
      <c r="F93" s="3">
        <f t="shared" si="11"/>
        <v>8292</v>
      </c>
      <c r="G93" s="3">
        <f t="shared" si="11"/>
        <v>8292</v>
      </c>
      <c r="H93" s="3">
        <f t="shared" si="11"/>
        <v>8306</v>
      </c>
      <c r="I93" s="3">
        <f t="shared" si="11"/>
        <v>8325</v>
      </c>
      <c r="J93" s="3">
        <f t="shared" si="11"/>
        <v>8345</v>
      </c>
      <c r="K93" s="3">
        <f t="shared" si="11"/>
        <v>8357</v>
      </c>
      <c r="L93" s="3">
        <f t="shared" si="11"/>
        <v>8373</v>
      </c>
      <c r="M93" s="3">
        <f t="shared" si="11"/>
        <v>8357</v>
      </c>
      <c r="N93" s="3">
        <f t="shared" si="11"/>
        <v>8357</v>
      </c>
      <c r="O93" s="56">
        <f>N93</f>
        <v>8357</v>
      </c>
    </row>
    <row r="94" spans="2:15" ht="15.75" thickBot="1">
      <c r="B94" s="57" t="s">
        <v>101</v>
      </c>
      <c r="C94" s="58">
        <f>C16</f>
        <v>5773</v>
      </c>
      <c r="D94" s="59">
        <f aca="true" t="shared" si="12" ref="D94:N94">D16</f>
        <v>5776</v>
      </c>
      <c r="E94" s="59">
        <f t="shared" si="12"/>
        <v>5779</v>
      </c>
      <c r="F94" s="59">
        <f t="shared" si="12"/>
        <v>5779</v>
      </c>
      <c r="G94" s="59">
        <f t="shared" si="12"/>
        <v>5779</v>
      </c>
      <c r="H94" s="59">
        <f t="shared" si="12"/>
        <v>6216</v>
      </c>
      <c r="I94" s="59">
        <f t="shared" si="12"/>
        <v>6222</v>
      </c>
      <c r="J94" s="59">
        <f t="shared" si="12"/>
        <v>6225</v>
      </c>
      <c r="K94" s="59">
        <f t="shared" si="12"/>
        <v>6231</v>
      </c>
      <c r="L94" s="59">
        <f t="shared" si="12"/>
        <v>6234</v>
      </c>
      <c r="M94" s="59">
        <f t="shared" si="12"/>
        <v>6231</v>
      </c>
      <c r="N94" s="59">
        <f t="shared" si="12"/>
        <v>6231</v>
      </c>
      <c r="O94" s="60">
        <f>N94</f>
        <v>6231</v>
      </c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  <row r="161" ht="15">
      <c r="B161"/>
    </row>
    <row r="162" ht="15">
      <c r="B162"/>
    </row>
    <row r="163" ht="15">
      <c r="B163"/>
    </row>
    <row r="164" ht="15">
      <c r="B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  <row r="202" ht="15">
      <c r="B202"/>
    </row>
    <row r="203" ht="15">
      <c r="B203"/>
    </row>
    <row r="204" ht="15">
      <c r="B204"/>
    </row>
    <row r="205" ht="15">
      <c r="B205"/>
    </row>
    <row r="206" ht="15">
      <c r="B206"/>
    </row>
    <row r="207" ht="15">
      <c r="B207"/>
    </row>
    <row r="208" ht="15">
      <c r="B208"/>
    </row>
    <row r="209" ht="15">
      <c r="B209"/>
    </row>
    <row r="210" ht="15">
      <c r="B210"/>
    </row>
    <row r="211" ht="15">
      <c r="B211"/>
    </row>
    <row r="212" ht="15">
      <c r="B212"/>
    </row>
    <row r="213" ht="15">
      <c r="B213"/>
    </row>
    <row r="214" ht="15">
      <c r="B214"/>
    </row>
    <row r="215" ht="15">
      <c r="B215"/>
    </row>
    <row r="216" ht="15">
      <c r="B216"/>
    </row>
    <row r="217" ht="15">
      <c r="B217"/>
    </row>
    <row r="218" ht="15">
      <c r="B218"/>
    </row>
    <row r="219" ht="15">
      <c r="B219"/>
    </row>
    <row r="220" ht="15">
      <c r="B220"/>
    </row>
    <row r="221" ht="15">
      <c r="B221"/>
    </row>
    <row r="222" ht="15">
      <c r="B222"/>
    </row>
    <row r="223" ht="15">
      <c r="B223"/>
    </row>
    <row r="224" ht="15">
      <c r="B224"/>
    </row>
    <row r="225" ht="15">
      <c r="B225"/>
    </row>
    <row r="226" ht="15">
      <c r="B226"/>
    </row>
    <row r="227" ht="15">
      <c r="B227"/>
    </row>
    <row r="228" ht="15">
      <c r="B228"/>
    </row>
    <row r="229" ht="15">
      <c r="B229"/>
    </row>
    <row r="230" ht="15">
      <c r="B230"/>
    </row>
    <row r="231" ht="15">
      <c r="B231"/>
    </row>
    <row r="232" ht="15">
      <c r="B232"/>
    </row>
    <row r="233" ht="15">
      <c r="B233"/>
    </row>
    <row r="234" ht="15">
      <c r="B234"/>
    </row>
    <row r="235" ht="15">
      <c r="B235"/>
    </row>
    <row r="236" ht="15">
      <c r="B236"/>
    </row>
    <row r="237" ht="15">
      <c r="B237"/>
    </row>
    <row r="238" ht="15">
      <c r="B238"/>
    </row>
    <row r="239" ht="15">
      <c r="B239"/>
    </row>
    <row r="240" ht="15">
      <c r="B240"/>
    </row>
    <row r="241" ht="15">
      <c r="B241"/>
    </row>
    <row r="242" ht="15">
      <c r="B242"/>
    </row>
    <row r="243" ht="15">
      <c r="B243"/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">
      <c r="B250"/>
    </row>
    <row r="251" ht="15">
      <c r="B251"/>
    </row>
    <row r="252" ht="15">
      <c r="B252"/>
    </row>
    <row r="253" ht="15">
      <c r="B253"/>
    </row>
    <row r="254" ht="15">
      <c r="B254"/>
    </row>
    <row r="255" ht="15">
      <c r="B255"/>
    </row>
    <row r="256" ht="15">
      <c r="B256"/>
    </row>
    <row r="257" ht="15">
      <c r="B257"/>
    </row>
    <row r="258" ht="15">
      <c r="B258"/>
    </row>
    <row r="259" ht="15">
      <c r="B259"/>
    </row>
    <row r="260" ht="15">
      <c r="B260"/>
    </row>
    <row r="261" ht="15">
      <c r="B261"/>
    </row>
    <row r="262" ht="15">
      <c r="B262"/>
    </row>
    <row r="263" ht="15">
      <c r="B263"/>
    </row>
    <row r="264" ht="15">
      <c r="B264"/>
    </row>
    <row r="265" ht="15">
      <c r="B265"/>
    </row>
    <row r="266" ht="15">
      <c r="B266"/>
    </row>
    <row r="267" ht="15">
      <c r="B267"/>
    </row>
    <row r="268" ht="15">
      <c r="B268"/>
    </row>
    <row r="269" ht="15">
      <c r="B269"/>
    </row>
    <row r="270" ht="15">
      <c r="B270"/>
    </row>
    <row r="271" ht="15">
      <c r="B271"/>
    </row>
    <row r="272" ht="15">
      <c r="B272"/>
    </row>
    <row r="273" ht="15">
      <c r="B273"/>
    </row>
    <row r="274" ht="15">
      <c r="B274"/>
    </row>
    <row r="275" ht="15">
      <c r="B275"/>
    </row>
    <row r="276" ht="15">
      <c r="B276"/>
    </row>
    <row r="277" ht="15">
      <c r="B277"/>
    </row>
    <row r="278" ht="15">
      <c r="B278"/>
    </row>
    <row r="279" ht="15">
      <c r="B279"/>
    </row>
    <row r="280" ht="15">
      <c r="B280"/>
    </row>
    <row r="281" ht="15">
      <c r="B281"/>
    </row>
    <row r="282" ht="15">
      <c r="B282"/>
    </row>
    <row r="283" ht="15">
      <c r="B283"/>
    </row>
    <row r="284" ht="15">
      <c r="B284"/>
    </row>
    <row r="285" ht="15">
      <c r="B285"/>
    </row>
    <row r="286" ht="15">
      <c r="B286"/>
    </row>
    <row r="287" ht="15">
      <c r="B287"/>
    </row>
    <row r="288" ht="15">
      <c r="B288"/>
    </row>
    <row r="289" ht="15">
      <c r="B289"/>
    </row>
    <row r="290" ht="15">
      <c r="B290"/>
    </row>
    <row r="291" ht="15">
      <c r="B291"/>
    </row>
    <row r="292" ht="15">
      <c r="B292"/>
    </row>
    <row r="293" ht="15">
      <c r="B293"/>
    </row>
    <row r="294" ht="15">
      <c r="B294"/>
    </row>
    <row r="295" ht="15">
      <c r="B295"/>
    </row>
    <row r="296" ht="15">
      <c r="B296"/>
    </row>
    <row r="297" ht="15">
      <c r="B297"/>
    </row>
    <row r="298" ht="15">
      <c r="B298"/>
    </row>
    <row r="299" ht="15">
      <c r="B299"/>
    </row>
    <row r="300" ht="15">
      <c r="B300"/>
    </row>
    <row r="301" ht="15">
      <c r="B301"/>
    </row>
    <row r="302" ht="15">
      <c r="B302"/>
    </row>
    <row r="303" ht="15">
      <c r="B303"/>
    </row>
    <row r="304" ht="15">
      <c r="B304"/>
    </row>
    <row r="305" ht="15">
      <c r="B305"/>
    </row>
    <row r="306" ht="15">
      <c r="B306"/>
    </row>
    <row r="307" ht="15">
      <c r="B307"/>
    </row>
    <row r="308" ht="15">
      <c r="B308"/>
    </row>
    <row r="309" ht="15">
      <c r="B309"/>
    </row>
    <row r="310" ht="15">
      <c r="B310"/>
    </row>
    <row r="311" ht="15">
      <c r="B311"/>
    </row>
    <row r="312" ht="15">
      <c r="B312"/>
    </row>
    <row r="313" ht="15">
      <c r="B313"/>
    </row>
    <row r="314" ht="15">
      <c r="B314"/>
    </row>
    <row r="315" ht="15">
      <c r="B315"/>
    </row>
    <row r="316" ht="15">
      <c r="B316"/>
    </row>
    <row r="317" ht="15">
      <c r="B317"/>
    </row>
    <row r="318" ht="15">
      <c r="B318"/>
    </row>
    <row r="319" ht="15">
      <c r="B319"/>
    </row>
    <row r="320" ht="15">
      <c r="B320"/>
    </row>
    <row r="321" ht="15">
      <c r="B321"/>
    </row>
    <row r="322" ht="15">
      <c r="B322"/>
    </row>
    <row r="323" ht="15">
      <c r="B323"/>
    </row>
    <row r="324" ht="15">
      <c r="B324"/>
    </row>
    <row r="325" ht="15">
      <c r="B325"/>
    </row>
    <row r="326" ht="15">
      <c r="B326"/>
    </row>
    <row r="327" ht="15">
      <c r="B327"/>
    </row>
    <row r="328" ht="15">
      <c r="B328"/>
    </row>
    <row r="329" ht="15">
      <c r="B329"/>
    </row>
    <row r="330" ht="15">
      <c r="B330"/>
    </row>
    <row r="331" ht="15">
      <c r="B331"/>
    </row>
    <row r="332" ht="15">
      <c r="B332"/>
    </row>
    <row r="333" ht="15">
      <c r="B333"/>
    </row>
    <row r="334" ht="15">
      <c r="B334"/>
    </row>
    <row r="335" ht="15">
      <c r="B335"/>
    </row>
    <row r="336" ht="15">
      <c r="B336"/>
    </row>
    <row r="337" ht="15">
      <c r="B337"/>
    </row>
    <row r="338" ht="15">
      <c r="B338"/>
    </row>
    <row r="339" ht="15">
      <c r="B339"/>
    </row>
    <row r="340" ht="15">
      <c r="B340"/>
    </row>
    <row r="341" ht="15">
      <c r="B341"/>
    </row>
    <row r="342" ht="15">
      <c r="B342"/>
    </row>
    <row r="343" ht="15">
      <c r="B343"/>
    </row>
    <row r="344" ht="15">
      <c r="B344"/>
    </row>
    <row r="345" ht="15">
      <c r="B345"/>
    </row>
    <row r="346" ht="15">
      <c r="B346"/>
    </row>
    <row r="347" ht="15">
      <c r="B347"/>
    </row>
    <row r="348" ht="15">
      <c r="B348"/>
    </row>
    <row r="349" ht="15">
      <c r="B349"/>
    </row>
    <row r="350" ht="15">
      <c r="B350"/>
    </row>
    <row r="351" ht="15">
      <c r="B351"/>
    </row>
    <row r="352" ht="15">
      <c r="B352"/>
    </row>
    <row r="353" ht="15">
      <c r="B353"/>
    </row>
    <row r="354" ht="15">
      <c r="B354"/>
    </row>
    <row r="355" ht="15">
      <c r="B355"/>
    </row>
    <row r="356" ht="15">
      <c r="B356"/>
    </row>
    <row r="357" ht="15">
      <c r="B357"/>
    </row>
    <row r="358" ht="15">
      <c r="B358"/>
    </row>
    <row r="359" ht="15">
      <c r="B359"/>
    </row>
    <row r="360" ht="15">
      <c r="B360"/>
    </row>
    <row r="361" ht="15">
      <c r="B361"/>
    </row>
    <row r="362" ht="15">
      <c r="B362"/>
    </row>
    <row r="363" ht="15">
      <c r="B363"/>
    </row>
    <row r="364" ht="15">
      <c r="B364"/>
    </row>
    <row r="365" ht="15">
      <c r="B365"/>
    </row>
    <row r="366" ht="15">
      <c r="B366"/>
    </row>
    <row r="367" ht="15">
      <c r="B367"/>
    </row>
    <row r="368" ht="15">
      <c r="B368"/>
    </row>
    <row r="369" ht="15">
      <c r="B369"/>
    </row>
    <row r="370" ht="15">
      <c r="B370"/>
    </row>
    <row r="371" ht="15">
      <c r="B371"/>
    </row>
    <row r="372" ht="15">
      <c r="B372"/>
    </row>
    <row r="373" ht="15">
      <c r="B373"/>
    </row>
    <row r="374" ht="15">
      <c r="B374"/>
    </row>
    <row r="375" ht="15">
      <c r="B375"/>
    </row>
    <row r="376" ht="15">
      <c r="B376"/>
    </row>
    <row r="377" ht="15">
      <c r="B377"/>
    </row>
    <row r="378" ht="15">
      <c r="B378"/>
    </row>
    <row r="379" ht="15">
      <c r="B379"/>
    </row>
    <row r="380" ht="15">
      <c r="B380"/>
    </row>
    <row r="381" ht="15">
      <c r="B381"/>
    </row>
    <row r="382" ht="15">
      <c r="B382"/>
    </row>
    <row r="383" ht="15">
      <c r="B383"/>
    </row>
    <row r="384" ht="15">
      <c r="B384"/>
    </row>
    <row r="385" ht="15">
      <c r="B385"/>
    </row>
    <row r="386" ht="15">
      <c r="B386"/>
    </row>
    <row r="387" ht="15">
      <c r="B387"/>
    </row>
    <row r="388" ht="15">
      <c r="B388"/>
    </row>
    <row r="389" ht="15">
      <c r="B389"/>
    </row>
    <row r="390" ht="15">
      <c r="B390"/>
    </row>
    <row r="391" ht="15">
      <c r="B391"/>
    </row>
    <row r="392" ht="15">
      <c r="B392"/>
    </row>
    <row r="393" ht="15">
      <c r="B393"/>
    </row>
    <row r="394" ht="15">
      <c r="B394"/>
    </row>
    <row r="395" ht="15">
      <c r="B395"/>
    </row>
    <row r="396" ht="15">
      <c r="B396"/>
    </row>
    <row r="397" ht="15">
      <c r="B397"/>
    </row>
    <row r="398" ht="15">
      <c r="B398"/>
    </row>
    <row r="399" ht="15">
      <c r="B399"/>
    </row>
    <row r="400" ht="15">
      <c r="B400"/>
    </row>
    <row r="401" ht="15">
      <c r="B401"/>
    </row>
    <row r="402" ht="15">
      <c r="B402"/>
    </row>
    <row r="403" ht="15">
      <c r="B403"/>
    </row>
    <row r="404" ht="15">
      <c r="B404"/>
    </row>
    <row r="405" ht="15">
      <c r="B405"/>
    </row>
    <row r="406" ht="15">
      <c r="B406"/>
    </row>
    <row r="407" ht="15">
      <c r="B407"/>
    </row>
    <row r="408" ht="15">
      <c r="B408"/>
    </row>
    <row r="409" ht="15">
      <c r="B409"/>
    </row>
    <row r="410" ht="15">
      <c r="B410"/>
    </row>
    <row r="411" ht="15">
      <c r="B411"/>
    </row>
    <row r="412" ht="15">
      <c r="B412"/>
    </row>
    <row r="413" ht="15">
      <c r="B413"/>
    </row>
    <row r="414" ht="15">
      <c r="B414"/>
    </row>
    <row r="415" ht="15">
      <c r="B415"/>
    </row>
    <row r="416" ht="15">
      <c r="B416"/>
    </row>
    <row r="417" ht="15">
      <c r="B417"/>
    </row>
    <row r="418" ht="15">
      <c r="B418"/>
    </row>
    <row r="419" ht="15">
      <c r="B419"/>
    </row>
    <row r="420" ht="15">
      <c r="B420"/>
    </row>
    <row r="421" ht="15">
      <c r="B421"/>
    </row>
    <row r="422" ht="15">
      <c r="B422"/>
    </row>
    <row r="423" ht="15">
      <c r="B423"/>
    </row>
    <row r="424" ht="15">
      <c r="B424"/>
    </row>
    <row r="425" ht="15">
      <c r="B425"/>
    </row>
    <row r="426" ht="15">
      <c r="B426"/>
    </row>
    <row r="427" ht="15">
      <c r="B427"/>
    </row>
    <row r="428" ht="15">
      <c r="B428"/>
    </row>
    <row r="429" ht="15">
      <c r="B429"/>
    </row>
    <row r="430" ht="15">
      <c r="B430"/>
    </row>
    <row r="431" ht="15">
      <c r="B431"/>
    </row>
    <row r="432" ht="15">
      <c r="B432"/>
    </row>
    <row r="433" ht="15">
      <c r="B433"/>
    </row>
    <row r="434" ht="15">
      <c r="B434"/>
    </row>
    <row r="435" ht="15">
      <c r="B435"/>
    </row>
    <row r="436" ht="15">
      <c r="B436"/>
    </row>
    <row r="437" ht="15">
      <c r="B437"/>
    </row>
    <row r="438" ht="15">
      <c r="B438"/>
    </row>
    <row r="439" ht="15">
      <c r="B439"/>
    </row>
    <row r="440" ht="15">
      <c r="B440"/>
    </row>
    <row r="441" ht="15">
      <c r="B441"/>
    </row>
    <row r="442" ht="15">
      <c r="B442"/>
    </row>
    <row r="443" ht="15">
      <c r="B443"/>
    </row>
    <row r="444" ht="15">
      <c r="B444"/>
    </row>
    <row r="445" ht="15">
      <c r="B445"/>
    </row>
    <row r="446" ht="15">
      <c r="B446"/>
    </row>
    <row r="447" ht="15">
      <c r="B447"/>
    </row>
    <row r="448" ht="15">
      <c r="B448"/>
    </row>
    <row r="449" ht="15">
      <c r="B449"/>
    </row>
    <row r="450" ht="15">
      <c r="B450"/>
    </row>
    <row r="451" ht="15">
      <c r="B451"/>
    </row>
    <row r="452" ht="15">
      <c r="B452"/>
    </row>
    <row r="453" ht="15">
      <c r="B453"/>
    </row>
    <row r="454" ht="15">
      <c r="B454"/>
    </row>
    <row r="455" ht="15">
      <c r="B455"/>
    </row>
    <row r="456" ht="15">
      <c r="B456"/>
    </row>
    <row r="457" ht="15">
      <c r="B457"/>
    </row>
    <row r="458" ht="15">
      <c r="B458"/>
    </row>
    <row r="459" ht="15">
      <c r="B459"/>
    </row>
    <row r="460" ht="15">
      <c r="B460"/>
    </row>
    <row r="461" ht="15">
      <c r="B461"/>
    </row>
    <row r="462" ht="15">
      <c r="B462"/>
    </row>
    <row r="463" ht="15">
      <c r="B463"/>
    </row>
    <row r="464" ht="15">
      <c r="B464"/>
    </row>
    <row r="465" ht="15">
      <c r="B465"/>
    </row>
    <row r="466" ht="15">
      <c r="B466"/>
    </row>
    <row r="467" ht="15">
      <c r="B467"/>
    </row>
    <row r="468" ht="15">
      <c r="B468"/>
    </row>
    <row r="469" ht="15">
      <c r="B469"/>
    </row>
    <row r="470" ht="15">
      <c r="B470"/>
    </row>
    <row r="471" ht="15">
      <c r="B471"/>
    </row>
    <row r="472" ht="15">
      <c r="B472"/>
    </row>
    <row r="473" ht="15">
      <c r="B473"/>
    </row>
    <row r="474" ht="15">
      <c r="B474"/>
    </row>
    <row r="475" ht="15">
      <c r="B475"/>
    </row>
    <row r="476" ht="15">
      <c r="B476"/>
    </row>
    <row r="477" ht="15">
      <c r="B477"/>
    </row>
    <row r="478" ht="15">
      <c r="B478"/>
    </row>
    <row r="479" ht="15">
      <c r="B479"/>
    </row>
    <row r="480" ht="15">
      <c r="B480"/>
    </row>
    <row r="481" ht="15">
      <c r="B481"/>
    </row>
    <row r="482" ht="15">
      <c r="B482"/>
    </row>
    <row r="483" ht="15">
      <c r="B483"/>
    </row>
    <row r="484" ht="15">
      <c r="B484"/>
    </row>
    <row r="485" ht="15">
      <c r="B485"/>
    </row>
    <row r="486" ht="15">
      <c r="B486"/>
    </row>
    <row r="487" ht="15">
      <c r="B487"/>
    </row>
    <row r="488" ht="15">
      <c r="B488"/>
    </row>
    <row r="489" ht="15">
      <c r="B489"/>
    </row>
    <row r="490" ht="15">
      <c r="B490"/>
    </row>
    <row r="491" ht="15">
      <c r="B491"/>
    </row>
    <row r="492" ht="15">
      <c r="B492"/>
    </row>
    <row r="493" ht="15">
      <c r="B493"/>
    </row>
    <row r="494" ht="15">
      <c r="B494"/>
    </row>
    <row r="495" ht="15">
      <c r="B495"/>
    </row>
    <row r="496" ht="15">
      <c r="B496"/>
    </row>
    <row r="497" ht="15">
      <c r="B497"/>
    </row>
    <row r="498" ht="15">
      <c r="B498"/>
    </row>
    <row r="499" ht="15">
      <c r="B499"/>
    </row>
    <row r="500" ht="15">
      <c r="B500"/>
    </row>
    <row r="501" ht="15">
      <c r="B501"/>
    </row>
    <row r="502" ht="15">
      <c r="B502"/>
    </row>
    <row r="503" ht="15">
      <c r="B503"/>
    </row>
    <row r="504" ht="15">
      <c r="B504"/>
    </row>
    <row r="505" ht="15">
      <c r="B505"/>
    </row>
    <row r="506" ht="15">
      <c r="B506"/>
    </row>
    <row r="507" ht="15">
      <c r="B507"/>
    </row>
    <row r="508" ht="15">
      <c r="B508"/>
    </row>
    <row r="509" ht="15">
      <c r="B509"/>
    </row>
    <row r="510" ht="15">
      <c r="B510"/>
    </row>
    <row r="511" ht="15">
      <c r="B511"/>
    </row>
    <row r="512" ht="15">
      <c r="B512"/>
    </row>
    <row r="513" ht="15">
      <c r="B513"/>
    </row>
    <row r="514" ht="15">
      <c r="B514"/>
    </row>
    <row r="515" ht="15">
      <c r="B515"/>
    </row>
    <row r="516" ht="15">
      <c r="B516"/>
    </row>
    <row r="517" ht="15">
      <c r="B517"/>
    </row>
    <row r="518" ht="15">
      <c r="B518"/>
    </row>
    <row r="519" ht="15">
      <c r="B519"/>
    </row>
    <row r="520" ht="15">
      <c r="B520"/>
    </row>
    <row r="521" ht="15">
      <c r="B521"/>
    </row>
    <row r="522" ht="15">
      <c r="B522"/>
    </row>
    <row r="523" ht="15">
      <c r="B523"/>
    </row>
    <row r="524" ht="15">
      <c r="B524"/>
    </row>
    <row r="525" ht="15">
      <c r="B525"/>
    </row>
    <row r="526" ht="15">
      <c r="B526"/>
    </row>
    <row r="527" ht="15">
      <c r="B527"/>
    </row>
    <row r="528" ht="15">
      <c r="B528"/>
    </row>
    <row r="529" ht="15">
      <c r="B529"/>
    </row>
    <row r="530" ht="15">
      <c r="B530"/>
    </row>
    <row r="531" ht="15">
      <c r="B531"/>
    </row>
    <row r="532" ht="15">
      <c r="B532"/>
    </row>
    <row r="533" ht="15">
      <c r="B533"/>
    </row>
    <row r="534" ht="15">
      <c r="B534"/>
    </row>
    <row r="535" ht="15">
      <c r="B535"/>
    </row>
    <row r="536" ht="15">
      <c r="B536"/>
    </row>
    <row r="537" ht="15">
      <c r="B537"/>
    </row>
    <row r="538" ht="15">
      <c r="B538"/>
    </row>
    <row r="539" ht="15">
      <c r="B539"/>
    </row>
    <row r="540" ht="15">
      <c r="B540"/>
    </row>
    <row r="541" ht="15">
      <c r="B541"/>
    </row>
    <row r="542" ht="15">
      <c r="B542"/>
    </row>
    <row r="543" ht="15">
      <c r="B543"/>
    </row>
    <row r="544" ht="15">
      <c r="B544"/>
    </row>
    <row r="545" ht="15">
      <c r="B545"/>
    </row>
    <row r="546" ht="15">
      <c r="B546"/>
    </row>
    <row r="547" ht="15">
      <c r="B547"/>
    </row>
    <row r="548" ht="15">
      <c r="B548"/>
    </row>
    <row r="549" ht="15">
      <c r="B549"/>
    </row>
    <row r="550" ht="15">
      <c r="B550"/>
    </row>
    <row r="551" ht="15">
      <c r="B551"/>
    </row>
    <row r="552" ht="15">
      <c r="B552"/>
    </row>
    <row r="553" ht="15">
      <c r="B553"/>
    </row>
    <row r="554" ht="15">
      <c r="B554"/>
    </row>
    <row r="555" ht="15">
      <c r="B555"/>
    </row>
    <row r="556" ht="15">
      <c r="B556"/>
    </row>
    <row r="557" ht="15">
      <c r="B557"/>
    </row>
    <row r="558" ht="15">
      <c r="B558"/>
    </row>
    <row r="559" ht="15">
      <c r="B559"/>
    </row>
    <row r="560" ht="15">
      <c r="B560"/>
    </row>
    <row r="561" ht="15">
      <c r="B561"/>
    </row>
    <row r="562" ht="15">
      <c r="B562"/>
    </row>
    <row r="563" ht="15">
      <c r="B563"/>
    </row>
    <row r="564" ht="15">
      <c r="B564"/>
    </row>
    <row r="565" ht="15">
      <c r="B565"/>
    </row>
    <row r="566" ht="15">
      <c r="B566"/>
    </row>
    <row r="567" ht="15">
      <c r="B567"/>
    </row>
    <row r="568" ht="15">
      <c r="B568"/>
    </row>
    <row r="569" ht="15">
      <c r="B569"/>
    </row>
    <row r="570" ht="15">
      <c r="B570"/>
    </row>
    <row r="571" ht="15">
      <c r="B571"/>
    </row>
    <row r="572" ht="15">
      <c r="B572"/>
    </row>
    <row r="573" ht="15">
      <c r="B573"/>
    </row>
    <row r="574" ht="15">
      <c r="B574"/>
    </row>
    <row r="575" ht="15">
      <c r="B575"/>
    </row>
    <row r="576" ht="15">
      <c r="B576"/>
    </row>
    <row r="577" ht="15">
      <c r="B577"/>
    </row>
    <row r="578" ht="15">
      <c r="B578"/>
    </row>
    <row r="579" ht="15">
      <c r="B579"/>
    </row>
    <row r="580" ht="15">
      <c r="B580"/>
    </row>
    <row r="581" ht="15">
      <c r="B581"/>
    </row>
    <row r="582" ht="15">
      <c r="B582"/>
    </row>
    <row r="583" ht="15">
      <c r="B583"/>
    </row>
    <row r="584" ht="15">
      <c r="B584"/>
    </row>
    <row r="585" ht="15">
      <c r="B585"/>
    </row>
    <row r="586" ht="15">
      <c r="B586"/>
    </row>
    <row r="587" ht="15">
      <c r="B587"/>
    </row>
    <row r="588" ht="15">
      <c r="B588"/>
    </row>
    <row r="589" ht="15">
      <c r="B589"/>
    </row>
    <row r="590" ht="15">
      <c r="B590"/>
    </row>
    <row r="591" ht="15">
      <c r="B591"/>
    </row>
    <row r="592" ht="15">
      <c r="B592"/>
    </row>
    <row r="593" ht="15">
      <c r="B593"/>
    </row>
    <row r="594" ht="15">
      <c r="B594"/>
    </row>
    <row r="595" ht="15">
      <c r="B595"/>
    </row>
    <row r="596" ht="15">
      <c r="B596"/>
    </row>
    <row r="597" ht="15">
      <c r="B597"/>
    </row>
    <row r="598" ht="15">
      <c r="B598"/>
    </row>
    <row r="599" ht="15">
      <c r="B599"/>
    </row>
    <row r="600" ht="15">
      <c r="B600"/>
    </row>
    <row r="601" ht="15">
      <c r="B601"/>
    </row>
    <row r="602" ht="15">
      <c r="B602"/>
    </row>
    <row r="603" ht="15">
      <c r="B603"/>
    </row>
    <row r="604" ht="15">
      <c r="B604"/>
    </row>
    <row r="605" ht="15">
      <c r="B605"/>
    </row>
    <row r="606" ht="15">
      <c r="B606"/>
    </row>
    <row r="607" ht="15">
      <c r="B607"/>
    </row>
    <row r="608" ht="15">
      <c r="B608"/>
    </row>
    <row r="609" ht="15">
      <c r="B609"/>
    </row>
    <row r="610" ht="15">
      <c r="B610"/>
    </row>
    <row r="611" ht="15">
      <c r="B611"/>
    </row>
    <row r="612" ht="15">
      <c r="B612"/>
    </row>
    <row r="613" ht="15">
      <c r="B613"/>
    </row>
    <row r="614" ht="15">
      <c r="B614"/>
    </row>
    <row r="615" ht="15">
      <c r="B615"/>
    </row>
    <row r="616" ht="15">
      <c r="B616"/>
    </row>
    <row r="617" ht="15">
      <c r="B617"/>
    </row>
    <row r="618" ht="15">
      <c r="B618"/>
    </row>
    <row r="619" ht="15">
      <c r="B619"/>
    </row>
    <row r="620" ht="15">
      <c r="B620"/>
    </row>
    <row r="621" ht="15">
      <c r="B621"/>
    </row>
    <row r="622" ht="15">
      <c r="B622"/>
    </row>
    <row r="623" ht="15">
      <c r="B623"/>
    </row>
    <row r="624" ht="15">
      <c r="B624"/>
    </row>
    <row r="625" ht="15">
      <c r="B625"/>
    </row>
    <row r="626" ht="15">
      <c r="B626"/>
    </row>
    <row r="627" ht="15">
      <c r="B627"/>
    </row>
    <row r="628" ht="15">
      <c r="B628"/>
    </row>
    <row r="629" ht="15">
      <c r="B629"/>
    </row>
    <row r="630" ht="15">
      <c r="B630"/>
    </row>
    <row r="631" ht="15">
      <c r="B631"/>
    </row>
    <row r="632" ht="15">
      <c r="B632"/>
    </row>
    <row r="633" ht="15">
      <c r="B633"/>
    </row>
    <row r="634" ht="15">
      <c r="B634"/>
    </row>
    <row r="635" ht="15">
      <c r="B635"/>
    </row>
    <row r="636" ht="15">
      <c r="B636"/>
    </row>
    <row r="637" ht="15">
      <c r="B637"/>
    </row>
    <row r="638" ht="15">
      <c r="B638"/>
    </row>
    <row r="639" ht="15">
      <c r="B639"/>
    </row>
    <row r="640" ht="15">
      <c r="B640"/>
    </row>
    <row r="641" ht="15">
      <c r="B641"/>
    </row>
    <row r="642" ht="15">
      <c r="B642"/>
    </row>
    <row r="643" ht="15">
      <c r="B643"/>
    </row>
    <row r="644" ht="15">
      <c r="B644"/>
    </row>
    <row r="645" ht="15">
      <c r="B645"/>
    </row>
    <row r="646" ht="15">
      <c r="B646"/>
    </row>
    <row r="647" ht="15">
      <c r="B647"/>
    </row>
    <row r="648" ht="15">
      <c r="B648"/>
    </row>
    <row r="649" ht="15">
      <c r="B649"/>
    </row>
    <row r="650" ht="15">
      <c r="B650"/>
    </row>
    <row r="651" ht="15">
      <c r="B651"/>
    </row>
    <row r="652" ht="15">
      <c r="B652"/>
    </row>
    <row r="653" ht="15">
      <c r="B653"/>
    </row>
    <row r="654" ht="15">
      <c r="B654"/>
    </row>
    <row r="655" ht="15">
      <c r="B655"/>
    </row>
    <row r="656" ht="15">
      <c r="B656"/>
    </row>
    <row r="657" ht="15">
      <c r="B657"/>
    </row>
    <row r="658" ht="15">
      <c r="B658"/>
    </row>
    <row r="659" ht="15">
      <c r="B659"/>
    </row>
    <row r="660" ht="15">
      <c r="B660"/>
    </row>
    <row r="661" ht="15">
      <c r="B661"/>
    </row>
    <row r="662" ht="15">
      <c r="B662"/>
    </row>
    <row r="663" ht="15">
      <c r="B663"/>
    </row>
    <row r="664" ht="15">
      <c r="B664"/>
    </row>
    <row r="665" ht="15">
      <c r="B665"/>
    </row>
    <row r="666" ht="15">
      <c r="B666"/>
    </row>
    <row r="667" ht="15">
      <c r="B667"/>
    </row>
    <row r="668" ht="15">
      <c r="B668"/>
    </row>
    <row r="669" ht="15">
      <c r="B669"/>
    </row>
    <row r="670" ht="15">
      <c r="B670"/>
    </row>
    <row r="671" ht="15">
      <c r="B671"/>
    </row>
    <row r="672" ht="15">
      <c r="B672"/>
    </row>
    <row r="673" ht="15">
      <c r="B673"/>
    </row>
    <row r="674" ht="15">
      <c r="B674"/>
    </row>
    <row r="675" ht="15">
      <c r="B675"/>
    </row>
    <row r="676" ht="15">
      <c r="B676"/>
    </row>
    <row r="677" ht="15">
      <c r="B677"/>
    </row>
    <row r="678" ht="15">
      <c r="B678"/>
    </row>
    <row r="679" ht="15">
      <c r="B679"/>
    </row>
    <row r="680" ht="15">
      <c r="B680"/>
    </row>
    <row r="681" ht="15">
      <c r="B681"/>
    </row>
    <row r="682" ht="15">
      <c r="B682"/>
    </row>
    <row r="683" ht="15">
      <c r="B683"/>
    </row>
    <row r="684" ht="15">
      <c r="B684"/>
    </row>
    <row r="685" ht="15">
      <c r="B685"/>
    </row>
    <row r="686" ht="15">
      <c r="B686"/>
    </row>
    <row r="687" ht="15">
      <c r="B687"/>
    </row>
    <row r="688" ht="15">
      <c r="B688"/>
    </row>
    <row r="689" ht="15">
      <c r="B689"/>
    </row>
    <row r="690" ht="15">
      <c r="B690"/>
    </row>
    <row r="691" ht="15">
      <c r="B691"/>
    </row>
    <row r="692" ht="15">
      <c r="B692"/>
    </row>
    <row r="693" ht="15">
      <c r="B693"/>
    </row>
    <row r="694" ht="15">
      <c r="B694"/>
    </row>
    <row r="695" ht="15">
      <c r="B695"/>
    </row>
    <row r="696" ht="15">
      <c r="B696"/>
    </row>
    <row r="697" ht="15">
      <c r="B697"/>
    </row>
    <row r="698" ht="15">
      <c r="B698"/>
    </row>
    <row r="699" ht="15">
      <c r="B699"/>
    </row>
    <row r="700" ht="15">
      <c r="B700"/>
    </row>
    <row r="701" ht="15">
      <c r="B701"/>
    </row>
    <row r="702" ht="15">
      <c r="B702"/>
    </row>
    <row r="703" ht="15">
      <c r="B703"/>
    </row>
    <row r="704" ht="15">
      <c r="B704"/>
    </row>
    <row r="705" ht="15">
      <c r="B705"/>
    </row>
    <row r="706" ht="15">
      <c r="B706"/>
    </row>
    <row r="707" ht="15">
      <c r="B707"/>
    </row>
    <row r="708" ht="15">
      <c r="B708"/>
    </row>
    <row r="709" ht="15">
      <c r="B709"/>
    </row>
    <row r="710" ht="15">
      <c r="B710"/>
    </row>
    <row r="711" ht="15">
      <c r="B711"/>
    </row>
    <row r="712" ht="15">
      <c r="B712"/>
    </row>
    <row r="713" ht="15">
      <c r="B713"/>
    </row>
    <row r="714" ht="15">
      <c r="B714"/>
    </row>
    <row r="715" ht="15">
      <c r="B715"/>
    </row>
    <row r="716" ht="15">
      <c r="B716"/>
    </row>
    <row r="717" ht="15">
      <c r="B717"/>
    </row>
    <row r="718" ht="15">
      <c r="B718"/>
    </row>
    <row r="719" ht="15">
      <c r="B719"/>
    </row>
    <row r="720" ht="15">
      <c r="B720"/>
    </row>
    <row r="721" ht="15">
      <c r="B721"/>
    </row>
    <row r="722" ht="15">
      <c r="B722"/>
    </row>
    <row r="723" ht="15">
      <c r="B723"/>
    </row>
    <row r="724" ht="15">
      <c r="B724"/>
    </row>
    <row r="725" ht="15">
      <c r="B725"/>
    </row>
    <row r="726" ht="15">
      <c r="B726"/>
    </row>
    <row r="727" ht="15">
      <c r="B727"/>
    </row>
    <row r="728" ht="15">
      <c r="B728"/>
    </row>
    <row r="729" ht="15">
      <c r="B729"/>
    </row>
    <row r="730" ht="15">
      <c r="B730"/>
    </row>
    <row r="731" ht="15">
      <c r="B731"/>
    </row>
    <row r="732" ht="15">
      <c r="B732"/>
    </row>
    <row r="733" ht="15">
      <c r="B733"/>
    </row>
    <row r="734" ht="15">
      <c r="B734"/>
    </row>
    <row r="735" ht="15">
      <c r="B735"/>
    </row>
    <row r="736" ht="15">
      <c r="B736"/>
    </row>
    <row r="737" ht="15">
      <c r="B737"/>
    </row>
    <row r="738" ht="15">
      <c r="B738"/>
    </row>
    <row r="739" ht="15">
      <c r="B739"/>
    </row>
    <row r="740" ht="15">
      <c r="B740"/>
    </row>
    <row r="741" ht="15">
      <c r="B741"/>
    </row>
    <row r="742" ht="15">
      <c r="B742"/>
    </row>
    <row r="743" ht="15">
      <c r="B743"/>
    </row>
    <row r="744" ht="15">
      <c r="B744"/>
    </row>
    <row r="745" ht="15">
      <c r="B745"/>
    </row>
    <row r="746" ht="15">
      <c r="B746"/>
    </row>
    <row r="747" ht="15">
      <c r="B747"/>
    </row>
    <row r="748" ht="15">
      <c r="B748"/>
    </row>
    <row r="749" ht="15">
      <c r="B749"/>
    </row>
    <row r="750" ht="15">
      <c r="B750"/>
    </row>
    <row r="751" ht="15">
      <c r="B751"/>
    </row>
    <row r="752" ht="15">
      <c r="B752"/>
    </row>
    <row r="753" ht="15">
      <c r="B753"/>
    </row>
    <row r="754" ht="15">
      <c r="B754"/>
    </row>
    <row r="755" ht="15">
      <c r="B755"/>
    </row>
    <row r="756" ht="15">
      <c r="B756"/>
    </row>
    <row r="757" ht="15">
      <c r="B757"/>
    </row>
    <row r="758" ht="15">
      <c r="B758"/>
    </row>
    <row r="759" ht="15">
      <c r="B759"/>
    </row>
    <row r="760" ht="15">
      <c r="B760"/>
    </row>
    <row r="761" ht="15">
      <c r="B761"/>
    </row>
    <row r="762" ht="15">
      <c r="B762"/>
    </row>
    <row r="763" ht="15">
      <c r="B763"/>
    </row>
    <row r="764" ht="15">
      <c r="B764"/>
    </row>
    <row r="765" ht="15">
      <c r="B765"/>
    </row>
    <row r="766" ht="15">
      <c r="B766"/>
    </row>
    <row r="767" ht="15">
      <c r="B767"/>
    </row>
    <row r="768" ht="15">
      <c r="B768"/>
    </row>
    <row r="769" ht="15">
      <c r="B769"/>
    </row>
    <row r="770" ht="15">
      <c r="B770"/>
    </row>
    <row r="771" ht="15">
      <c r="B771"/>
    </row>
    <row r="772" ht="15">
      <c r="B772"/>
    </row>
    <row r="773" ht="15">
      <c r="B773"/>
    </row>
    <row r="774" ht="15">
      <c r="B774"/>
    </row>
    <row r="775" ht="15">
      <c r="B775"/>
    </row>
    <row r="776" ht="15">
      <c r="B776"/>
    </row>
    <row r="777" ht="15">
      <c r="B777"/>
    </row>
    <row r="778" ht="15">
      <c r="B778"/>
    </row>
    <row r="779" ht="15">
      <c r="B779"/>
    </row>
    <row r="780" ht="15">
      <c r="B780"/>
    </row>
    <row r="781" ht="15">
      <c r="B781"/>
    </row>
    <row r="782" ht="15">
      <c r="B782"/>
    </row>
    <row r="783" ht="15">
      <c r="B783"/>
    </row>
    <row r="784" ht="15">
      <c r="B784"/>
    </row>
    <row r="785" ht="15">
      <c r="B785"/>
    </row>
    <row r="786" ht="15">
      <c r="B786"/>
    </row>
    <row r="787" ht="15">
      <c r="B787"/>
    </row>
    <row r="788" ht="15">
      <c r="B788"/>
    </row>
    <row r="789" ht="15">
      <c r="B789"/>
    </row>
    <row r="790" ht="15">
      <c r="B790"/>
    </row>
    <row r="791" ht="15">
      <c r="B791"/>
    </row>
    <row r="792" ht="15">
      <c r="B792"/>
    </row>
    <row r="793" ht="15">
      <c r="B793"/>
    </row>
    <row r="794" ht="15">
      <c r="B794"/>
    </row>
    <row r="795" ht="15">
      <c r="B795"/>
    </row>
    <row r="796" ht="15">
      <c r="B796"/>
    </row>
    <row r="797" ht="15">
      <c r="B797"/>
    </row>
    <row r="798" ht="15">
      <c r="B798"/>
    </row>
    <row r="799" ht="15">
      <c r="B799"/>
    </row>
    <row r="800" ht="15">
      <c r="B800"/>
    </row>
    <row r="801" ht="15">
      <c r="B801"/>
    </row>
    <row r="802" ht="15">
      <c r="B802"/>
    </row>
    <row r="803" ht="15">
      <c r="B803"/>
    </row>
    <row r="804" ht="15">
      <c r="B804"/>
    </row>
    <row r="805" ht="15">
      <c r="B805"/>
    </row>
    <row r="806" ht="15">
      <c r="B806"/>
    </row>
    <row r="807" ht="15">
      <c r="B807"/>
    </row>
    <row r="808" ht="15">
      <c r="B808"/>
    </row>
    <row r="809" ht="15">
      <c r="B809"/>
    </row>
    <row r="810" ht="15">
      <c r="B810"/>
    </row>
    <row r="811" ht="15">
      <c r="B811"/>
    </row>
    <row r="812" ht="15">
      <c r="B812"/>
    </row>
    <row r="813" ht="15">
      <c r="B813"/>
    </row>
    <row r="814" ht="15">
      <c r="B814"/>
    </row>
    <row r="815" ht="15">
      <c r="B815"/>
    </row>
    <row r="816" ht="15">
      <c r="B816"/>
    </row>
    <row r="817" ht="15">
      <c r="B817"/>
    </row>
    <row r="818" ht="15">
      <c r="B818"/>
    </row>
    <row r="819" ht="15">
      <c r="B819"/>
    </row>
    <row r="820" ht="15">
      <c r="B820"/>
    </row>
    <row r="821" ht="15">
      <c r="B821"/>
    </row>
    <row r="822" ht="15">
      <c r="B822"/>
    </row>
    <row r="823" ht="15">
      <c r="B823"/>
    </row>
    <row r="824" ht="15">
      <c r="B824"/>
    </row>
    <row r="825" ht="15">
      <c r="B825"/>
    </row>
    <row r="826" ht="15">
      <c r="B826"/>
    </row>
    <row r="827" ht="15">
      <c r="B827"/>
    </row>
    <row r="828" ht="15">
      <c r="B828"/>
    </row>
    <row r="829" ht="15">
      <c r="B829"/>
    </row>
    <row r="830" ht="15">
      <c r="B830"/>
    </row>
    <row r="831" ht="15">
      <c r="B831"/>
    </row>
    <row r="832" ht="15">
      <c r="B832"/>
    </row>
    <row r="833" ht="15">
      <c r="B833"/>
    </row>
    <row r="834" ht="15">
      <c r="B834"/>
    </row>
    <row r="835" ht="15">
      <c r="B835"/>
    </row>
    <row r="836" ht="15">
      <c r="B836"/>
    </row>
    <row r="837" ht="15">
      <c r="B837"/>
    </row>
    <row r="838" ht="15">
      <c r="B838"/>
    </row>
    <row r="839" ht="15">
      <c r="B839"/>
    </row>
    <row r="840" ht="15">
      <c r="B840"/>
    </row>
    <row r="841" ht="15">
      <c r="B841"/>
    </row>
    <row r="842" ht="15">
      <c r="B842"/>
    </row>
    <row r="843" ht="15">
      <c r="B843"/>
    </row>
    <row r="844" ht="15">
      <c r="B844"/>
    </row>
    <row r="845" ht="15">
      <c r="B845"/>
    </row>
    <row r="846" ht="15">
      <c r="B846"/>
    </row>
    <row r="847" ht="15">
      <c r="B847"/>
    </row>
    <row r="848" ht="15">
      <c r="B848"/>
    </row>
    <row r="849" ht="15">
      <c r="B849"/>
    </row>
    <row r="850" ht="15">
      <c r="B850"/>
    </row>
    <row r="851" ht="15">
      <c r="B851"/>
    </row>
    <row r="852" ht="15">
      <c r="B852"/>
    </row>
    <row r="853" ht="15">
      <c r="B853"/>
    </row>
    <row r="854" ht="15">
      <c r="B854"/>
    </row>
    <row r="855" ht="15">
      <c r="B855"/>
    </row>
    <row r="856" ht="15">
      <c r="B856"/>
    </row>
    <row r="857" ht="15">
      <c r="B857"/>
    </row>
    <row r="858" ht="15">
      <c r="B858"/>
    </row>
    <row r="859" ht="15">
      <c r="B859"/>
    </row>
    <row r="860" ht="15">
      <c r="B860"/>
    </row>
    <row r="861" ht="15">
      <c r="B861"/>
    </row>
    <row r="862" ht="15">
      <c r="B862"/>
    </row>
    <row r="863" ht="15">
      <c r="B863"/>
    </row>
    <row r="864" ht="15">
      <c r="B864"/>
    </row>
    <row r="865" ht="15">
      <c r="B865"/>
    </row>
    <row r="866" ht="15">
      <c r="B866"/>
    </row>
    <row r="867" ht="15">
      <c r="B867"/>
    </row>
    <row r="868" ht="15">
      <c r="B868"/>
    </row>
    <row r="869" ht="15">
      <c r="B869"/>
    </row>
    <row r="870" ht="15">
      <c r="B870"/>
    </row>
    <row r="871" ht="15">
      <c r="B871"/>
    </row>
    <row r="872" ht="15">
      <c r="B872"/>
    </row>
    <row r="873" ht="15">
      <c r="B873"/>
    </row>
    <row r="874" ht="15">
      <c r="B874"/>
    </row>
    <row r="875" ht="15">
      <c r="B875"/>
    </row>
    <row r="876" ht="15">
      <c r="B876"/>
    </row>
    <row r="877" ht="15">
      <c r="B877"/>
    </row>
    <row r="878" ht="15">
      <c r="B878"/>
    </row>
    <row r="879" ht="15">
      <c r="B879"/>
    </row>
    <row r="880" ht="15">
      <c r="B880"/>
    </row>
    <row r="881" ht="15">
      <c r="B881"/>
    </row>
    <row r="882" ht="15">
      <c r="B882"/>
    </row>
    <row r="883" ht="15">
      <c r="B883"/>
    </row>
    <row r="884" ht="15">
      <c r="B884"/>
    </row>
    <row r="885" ht="15">
      <c r="B885"/>
    </row>
    <row r="886" ht="15">
      <c r="B886"/>
    </row>
    <row r="887" ht="15">
      <c r="B887"/>
    </row>
    <row r="888" ht="15">
      <c r="B888"/>
    </row>
    <row r="889" ht="15">
      <c r="B889"/>
    </row>
    <row r="890" ht="15">
      <c r="B890"/>
    </row>
    <row r="891" ht="15">
      <c r="B891"/>
    </row>
    <row r="892" ht="15">
      <c r="B892"/>
    </row>
    <row r="893" ht="15">
      <c r="B893"/>
    </row>
    <row r="894" ht="15">
      <c r="B894"/>
    </row>
    <row r="895" ht="15">
      <c r="B895"/>
    </row>
    <row r="896" ht="15">
      <c r="B896"/>
    </row>
    <row r="897" ht="15">
      <c r="B897"/>
    </row>
    <row r="898" ht="15">
      <c r="B898"/>
    </row>
    <row r="899" ht="15">
      <c r="B899"/>
    </row>
    <row r="900" ht="15">
      <c r="B900"/>
    </row>
    <row r="901" ht="15">
      <c r="B901"/>
    </row>
    <row r="902" ht="15">
      <c r="B902"/>
    </row>
    <row r="903" ht="15">
      <c r="B903"/>
    </row>
    <row r="904" ht="15">
      <c r="B904"/>
    </row>
    <row r="905" ht="15">
      <c r="B905"/>
    </row>
    <row r="906" ht="15">
      <c r="B906"/>
    </row>
    <row r="907" ht="15">
      <c r="B907"/>
    </row>
    <row r="908" ht="15">
      <c r="B908"/>
    </row>
    <row r="909" ht="15">
      <c r="B909"/>
    </row>
    <row r="910" ht="15">
      <c r="B910"/>
    </row>
    <row r="911" ht="15">
      <c r="B911"/>
    </row>
    <row r="912" ht="15">
      <c r="B912"/>
    </row>
    <row r="913" ht="15">
      <c r="B913"/>
    </row>
    <row r="914" ht="15">
      <c r="B914"/>
    </row>
    <row r="915" ht="15">
      <c r="B915"/>
    </row>
    <row r="916" ht="15">
      <c r="B916"/>
    </row>
    <row r="917" ht="15">
      <c r="B91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zoomScalePageLayoutView="0" workbookViewId="0" topLeftCell="B13">
      <selection activeCell="J4" sqref="J4"/>
    </sheetView>
  </sheetViews>
  <sheetFormatPr defaultColWidth="11.421875" defaultRowHeight="15"/>
  <cols>
    <col min="1" max="1" width="0.85546875" style="0" customWidth="1"/>
  </cols>
  <sheetData>
    <row r="1" ht="6" customHeight="1" thickBot="1"/>
    <row r="2" spans="4:7" ht="16.5" thickTop="1">
      <c r="D2" s="96" t="s">
        <v>106</v>
      </c>
      <c r="E2" s="97" t="str">
        <f>'Resumen Anual'!C2</f>
        <v>Aguas de Siguatepeque</v>
      </c>
      <c r="F2" s="98"/>
      <c r="G2" s="99"/>
    </row>
    <row r="3" spans="4:7" ht="19.5" thickBot="1">
      <c r="D3" s="100" t="s">
        <v>1</v>
      </c>
      <c r="E3" s="101">
        <f>'Resumen Anual'!C3</f>
        <v>2011</v>
      </c>
      <c r="F3" s="101"/>
      <c r="G3" s="102"/>
    </row>
    <row r="4" spans="2:4" ht="15.75" thickTop="1">
      <c r="B4" s="104" t="s">
        <v>17</v>
      </c>
      <c r="C4" s="105"/>
      <c r="D4" s="105"/>
    </row>
    <row r="26" ht="15">
      <c r="B26" s="5" t="s">
        <v>105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zoomScalePageLayoutView="0" workbookViewId="0" topLeftCell="A52">
      <selection activeCell="L11" sqref="L11"/>
    </sheetView>
  </sheetViews>
  <sheetFormatPr defaultColWidth="11.421875" defaultRowHeight="15"/>
  <cols>
    <col min="1" max="1" width="0.85546875" style="0" customWidth="1"/>
  </cols>
  <sheetData>
    <row r="1" ht="6" customHeight="1" thickBot="1"/>
    <row r="2" spans="4:7" ht="16.5" thickTop="1">
      <c r="D2" s="96" t="s">
        <v>106</v>
      </c>
      <c r="E2" s="97" t="str">
        <f>'Resumen Anual'!C2</f>
        <v>Aguas de Siguatepeque</v>
      </c>
      <c r="F2" s="98"/>
      <c r="G2" s="99"/>
    </row>
    <row r="3" spans="4:7" ht="19.5" thickBot="1">
      <c r="D3" s="100" t="s">
        <v>1</v>
      </c>
      <c r="E3" s="101">
        <f>'Resumen Anual'!C3</f>
        <v>2011</v>
      </c>
      <c r="F3" s="101"/>
      <c r="G3" s="102"/>
    </row>
    <row r="4" ht="15.75" thickTop="1">
      <c r="B4" s="103" t="s">
        <v>104</v>
      </c>
    </row>
    <row r="26" ht="15">
      <c r="B26" s="10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2:I4"/>
  <sheetViews>
    <sheetView zoomScalePageLayoutView="0" workbookViewId="0" topLeftCell="A7">
      <selection activeCell="D28" sqref="D28"/>
    </sheetView>
  </sheetViews>
  <sheetFormatPr defaultColWidth="11.421875" defaultRowHeight="15"/>
  <sheetData>
    <row r="2" spans="6:9" ht="15.75" thickBot="1">
      <c r="F2" s="111"/>
      <c r="G2" s="111"/>
      <c r="H2" s="111"/>
      <c r="I2" s="111"/>
    </row>
    <row r="3" spans="5:9" ht="15.75" thickTop="1">
      <c r="E3" s="114"/>
      <c r="F3" s="109" t="s">
        <v>106</v>
      </c>
      <c r="G3" s="115" t="str">
        <f>'Resumen Anual'!C2</f>
        <v>Aguas de Siguatepeque</v>
      </c>
      <c r="H3" s="110"/>
      <c r="I3" s="99"/>
    </row>
    <row r="4" spans="5:9" ht="19.5" thickBot="1">
      <c r="E4" s="114"/>
      <c r="F4" s="113" t="s">
        <v>1</v>
      </c>
      <c r="G4" s="101">
        <f>'Resumen Anual'!C3</f>
        <v>2011</v>
      </c>
      <c r="H4" s="112"/>
      <c r="I4" s="102"/>
    </row>
    <row r="5" ht="15.7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Informática</cp:lastModifiedBy>
  <cp:lastPrinted>2012-03-06T16:33:29Z</cp:lastPrinted>
  <dcterms:created xsi:type="dcterms:W3CDTF">2011-12-06T11:43:17Z</dcterms:created>
  <dcterms:modified xsi:type="dcterms:W3CDTF">2012-04-23T19:06:05Z</dcterms:modified>
  <cp:category/>
  <cp:version/>
  <cp:contentType/>
  <cp:contentStatus/>
</cp:coreProperties>
</file>